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xl/drawings/drawing6.xml" ContentType="application/vnd.openxmlformats-officedocument.drawing+xml"/>
  <Override PartName="/xl/comments5.xml" ContentType="application/vnd.openxmlformats-officedocument.spreadsheetml.comments+xml"/>
  <Override PartName="/xl/drawings/drawing7.xml" ContentType="application/vnd.openxmlformats-officedocument.drawing+xml"/>
  <Override PartName="/xl/comments6.xml" ContentType="application/vnd.openxmlformats-officedocument.spreadsheetml.comments+xml"/>
  <Override PartName="/xl/drawings/drawing8.xml" ContentType="application/vnd.openxmlformats-officedocument.drawing+xml"/>
  <Override PartName="/xl/comments7.xml" ContentType="application/vnd.openxmlformats-officedocument.spreadsheetml.comments+xml"/>
  <Override PartName="/xl/drawings/drawing9.xml" ContentType="application/vnd.openxmlformats-officedocument.drawing+xml"/>
  <Override PartName="/xl/comments8.xml" ContentType="application/vnd.openxmlformats-officedocument.spreadsheetml.comments+xml"/>
  <Override PartName="/xl/drawings/drawing10.xml" ContentType="application/vnd.openxmlformats-officedocument.drawing+xml"/>
  <Override PartName="/xl/comments9.xml" ContentType="application/vnd.openxmlformats-officedocument.spreadsheetml.comments+xml"/>
  <Override PartName="/xl/drawings/drawing11.xml" ContentType="application/vnd.openxmlformats-officedocument.drawing+xml"/>
  <Override PartName="/xl/comments10.xml" ContentType="application/vnd.openxmlformats-officedocument.spreadsheetml.comments+xml"/>
  <Override PartName="/xl/drawings/drawing12.xml" ContentType="application/vnd.openxmlformats-officedocument.drawing+xml"/>
  <Override PartName="/xl/comments11.xml" ContentType="application/vnd.openxmlformats-officedocument.spreadsheetml.comments+xml"/>
  <Override PartName="/xl/drawings/drawing13.xml" ContentType="application/vnd.openxmlformats-officedocument.drawing+xml"/>
  <Override PartName="/xl/comments12.xml" ContentType="application/vnd.openxmlformats-officedocument.spreadsheetml.comments+xml"/>
  <Override PartName="/xl/drawings/drawing14.xml" ContentType="application/vnd.openxmlformats-officedocument.drawing+xml"/>
  <Override PartName="/xl/comments1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80190917\Documents\2. PULICACIONES WEB\DocumentosAnm\"/>
    </mc:Choice>
  </mc:AlternateContent>
  <bookViews>
    <workbookView xWindow="0" yWindow="0" windowWidth="28800" windowHeight="12435"/>
  </bookViews>
  <sheets>
    <sheet name="Portada" sheetId="17" r:id="rId1"/>
    <sheet name="Delimitación" sheetId="10" r:id="rId2"/>
    <sheet name="Inversion " sheetId="11" r:id="rId3"/>
    <sheet name="Generación T" sheetId="12" r:id="rId4"/>
    <sheet name="Información M" sheetId="13" r:id="rId5"/>
    <sheet name="Seguimiento" sheetId="15" r:id="rId6"/>
    <sheet name="Adquisicion ByS" sheetId="14" r:id="rId7"/>
    <sheet name="Documental" sheetId="1" r:id="rId8"/>
    <sheet name="Adm Bienes" sheetId="3" r:id="rId9"/>
    <sheet name="Talento Humano" sheetId="6" r:id="rId10"/>
    <sheet name="Juridica" sheetId="7" r:id="rId11"/>
    <sheet name="Tecnologia" sheetId="8" r:id="rId12"/>
    <sheet name="Financiera" sheetId="18" r:id="rId13"/>
    <sheet name="Evaluación" sheetId="9" r:id="rId14"/>
    <sheet name="Clasificación del Riesgo" sheetId="2" r:id="rId15"/>
  </sheets>
  <externalReferences>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s>
  <definedNames>
    <definedName name="_xlnm._FilterDatabase" localSheetId="8" hidden="1">'Adm Bienes'!$A$5:$AI$5</definedName>
    <definedName name="_xlnm._FilterDatabase" localSheetId="6" hidden="1">'Adquisicion ByS'!$A$5:$AI$5</definedName>
    <definedName name="_xlnm._FilterDatabase" localSheetId="1" hidden="1">Delimitación!$A$5:$AI$5</definedName>
    <definedName name="_xlnm._FilterDatabase" localSheetId="13" hidden="1">Evaluación!$A$5:$AI$5</definedName>
    <definedName name="_xlnm._FilterDatabase" localSheetId="12" hidden="1">Financiera!$A$5:$AI$5</definedName>
    <definedName name="_xlnm._FilterDatabase" localSheetId="3" hidden="1">'Generación T'!$A$5:$AI$5</definedName>
    <definedName name="_xlnm._FilterDatabase" localSheetId="4" hidden="1">'Información M'!$A$5:$AI$5</definedName>
    <definedName name="_xlnm._FilterDatabase" localSheetId="2" hidden="1">'Inversion '!$A$5:$AI$5</definedName>
    <definedName name="_xlnm._FilterDatabase" localSheetId="10" hidden="1">Juridica!$A$5:$AI$5</definedName>
    <definedName name="_xlnm._FilterDatabase" localSheetId="5" hidden="1">Seguimiento!$A$5:$AI$15</definedName>
    <definedName name="_xlnm._FilterDatabase" localSheetId="9" hidden="1">'Talento Humano'!$A$5:$AI$5</definedName>
    <definedName name="_xlnm._FilterDatabase" localSheetId="11" hidden="1">Tecnologia!$A$5:$AI$5</definedName>
    <definedName name="_xlnm.Print_Area" localSheetId="8">'Adm Bienes'!$A$1:$AI$12</definedName>
    <definedName name="_xlnm.Print_Area" localSheetId="6">'Adquisicion ByS'!$A$1:$AI$12</definedName>
    <definedName name="_xlnm.Print_Area" localSheetId="12">Financiera!$A$1:$AI$12</definedName>
    <definedName name="_xlnm.Print_Area" localSheetId="4">'Información M'!$A$1:$AI$6</definedName>
    <definedName name="_xlnm.Print_Area" localSheetId="10">Juridica!$A$1:$AI$12</definedName>
    <definedName name="_xlnm.Print_Area" localSheetId="5">Seguimiento!$A$1:$AI$23</definedName>
    <definedName name="_xlnm.Print_Area" localSheetId="9">'Talento Humano'!$A$1:$AI$15</definedName>
    <definedName name="_xlnm.Print_Area" localSheetId="11">Tecnologia!$A$1:$AI$7</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11" i="18" l="1"/>
  <c r="G11" i="18"/>
  <c r="F11" i="18"/>
  <c r="E11" i="18"/>
  <c r="D11" i="18"/>
  <c r="C11" i="18"/>
  <c r="B11" i="18"/>
  <c r="J9" i="18"/>
  <c r="G9" i="18"/>
  <c r="F9" i="18"/>
  <c r="E9" i="18"/>
  <c r="D9" i="18"/>
  <c r="C9" i="18"/>
  <c r="B9" i="18"/>
  <c r="N6" i="18"/>
  <c r="O9" i="18" s="1"/>
  <c r="J6" i="18"/>
  <c r="H6" i="18"/>
  <c r="G6" i="18"/>
  <c r="F6" i="18"/>
  <c r="E6" i="18"/>
  <c r="D6" i="18"/>
  <c r="C6" i="18"/>
  <c r="B6" i="18"/>
  <c r="O11" i="18" l="1"/>
  <c r="I6" i="18"/>
  <c r="O6" i="18"/>
  <c r="F7" i="15" l="1"/>
  <c r="N15" i="15" l="1"/>
  <c r="O15" i="15" s="1"/>
  <c r="H15" i="15"/>
  <c r="G15" i="15"/>
  <c r="F15" i="15"/>
  <c r="E15" i="15"/>
  <c r="D15" i="15"/>
  <c r="C15" i="15"/>
  <c r="B15" i="15"/>
  <c r="N14" i="15"/>
  <c r="O14" i="15" s="1"/>
  <c r="H14" i="15"/>
  <c r="G14" i="15"/>
  <c r="F14" i="15"/>
  <c r="E14" i="15"/>
  <c r="D14" i="15"/>
  <c r="C14" i="15"/>
  <c r="B14" i="15"/>
  <c r="N13" i="15"/>
  <c r="O13" i="15" s="1"/>
  <c r="H13" i="15"/>
  <c r="G13" i="15"/>
  <c r="F13" i="15"/>
  <c r="E13" i="15"/>
  <c r="D13" i="15"/>
  <c r="C13" i="15"/>
  <c r="B13" i="15"/>
  <c r="N12" i="15"/>
  <c r="O12" i="15" s="1"/>
  <c r="J12" i="15"/>
  <c r="H12" i="15"/>
  <c r="G12" i="15"/>
  <c r="F12" i="15"/>
  <c r="E12" i="15"/>
  <c r="D12" i="15"/>
  <c r="C12" i="15"/>
  <c r="B12" i="15"/>
  <c r="N11" i="15"/>
  <c r="O11" i="15" s="1"/>
  <c r="H11" i="15"/>
  <c r="G11" i="15"/>
  <c r="F11" i="15"/>
  <c r="E11" i="15"/>
  <c r="D11" i="15"/>
  <c r="C11" i="15"/>
  <c r="B11" i="15"/>
  <c r="N10" i="15"/>
  <c r="O10" i="15" s="1"/>
  <c r="H10" i="15"/>
  <c r="G10" i="15"/>
  <c r="F10" i="15"/>
  <c r="E10" i="15"/>
  <c r="D10" i="15"/>
  <c r="C10" i="15"/>
  <c r="B10" i="15"/>
  <c r="N9" i="15"/>
  <c r="O9" i="15" s="1"/>
  <c r="J9" i="15"/>
  <c r="H9" i="15"/>
  <c r="G9" i="15"/>
  <c r="F9" i="15"/>
  <c r="E9" i="15"/>
  <c r="D9" i="15"/>
  <c r="C9" i="15"/>
  <c r="B9" i="15"/>
  <c r="O8" i="15"/>
  <c r="N8" i="15"/>
  <c r="J8" i="15"/>
  <c r="H8" i="15"/>
  <c r="G8" i="15"/>
  <c r="F8" i="15"/>
  <c r="E8" i="15"/>
  <c r="D8" i="15"/>
  <c r="C8" i="15"/>
  <c r="B8" i="15"/>
  <c r="N7" i="15"/>
  <c r="O7" i="15" s="1"/>
  <c r="H7" i="15"/>
  <c r="G7" i="15"/>
  <c r="E7" i="15"/>
  <c r="D7" i="15"/>
  <c r="C7" i="15"/>
  <c r="B7" i="15"/>
  <c r="O6" i="15"/>
  <c r="N6" i="15"/>
  <c r="J6" i="15"/>
  <c r="H6" i="15"/>
  <c r="G6" i="15"/>
  <c r="F6" i="15"/>
  <c r="E6" i="15"/>
  <c r="D6" i="15"/>
  <c r="C6" i="15"/>
  <c r="B6" i="15"/>
  <c r="I13" i="15" l="1"/>
  <c r="J13" i="15" s="1"/>
  <c r="I14" i="15"/>
  <c r="J14" i="15" s="1"/>
  <c r="I15" i="15"/>
  <c r="J15" i="15" s="1"/>
  <c r="I9" i="15"/>
  <c r="I12" i="15"/>
  <c r="I6" i="15"/>
  <c r="I7" i="15"/>
  <c r="J7" i="15" s="1"/>
  <c r="I10" i="15"/>
  <c r="J10" i="15" s="1"/>
  <c r="I11" i="15"/>
  <c r="J11" i="15" s="1"/>
  <c r="I8" i="15"/>
  <c r="O11" i="14"/>
  <c r="N11" i="14"/>
  <c r="H11" i="14"/>
  <c r="G11" i="14"/>
  <c r="F11" i="14"/>
  <c r="E11" i="14"/>
  <c r="D11" i="14"/>
  <c r="C11" i="14"/>
  <c r="B11" i="14"/>
  <c r="N8" i="14"/>
  <c r="O8" i="14" s="1"/>
  <c r="H8" i="14"/>
  <c r="G8" i="14"/>
  <c r="F8" i="14"/>
  <c r="E8" i="14"/>
  <c r="D8" i="14"/>
  <c r="C8" i="14"/>
  <c r="B8" i="14"/>
  <c r="O6" i="14"/>
  <c r="N6" i="14"/>
  <c r="H6" i="14"/>
  <c r="G6" i="14"/>
  <c r="F6" i="14"/>
  <c r="E6" i="14"/>
  <c r="D6" i="14"/>
  <c r="C6" i="14"/>
  <c r="B6" i="14"/>
  <c r="I11" i="14" l="1"/>
  <c r="J11" i="14" s="1"/>
  <c r="I8" i="14"/>
  <c r="J8" i="14" s="1"/>
  <c r="I6" i="14"/>
  <c r="J6" i="14" s="1"/>
  <c r="O6" i="13"/>
  <c r="N6" i="13"/>
  <c r="J6" i="13"/>
  <c r="H6" i="13"/>
  <c r="I6" i="13" s="1"/>
  <c r="E6" i="13"/>
  <c r="O7" i="12" l="1"/>
  <c r="N7" i="12"/>
  <c r="J7" i="12"/>
  <c r="H7" i="12"/>
  <c r="G7" i="12"/>
  <c r="F7" i="12"/>
  <c r="E7" i="12"/>
  <c r="D7" i="12"/>
  <c r="C7" i="12"/>
  <c r="B7" i="12"/>
  <c r="O6" i="12"/>
  <c r="N6" i="12"/>
  <c r="J6" i="12"/>
  <c r="H6" i="12"/>
  <c r="G6" i="12"/>
  <c r="F6" i="12"/>
  <c r="E6" i="12"/>
  <c r="D6" i="12"/>
  <c r="C6" i="12"/>
  <c r="B6" i="12"/>
  <c r="I6" i="12" l="1"/>
  <c r="I7" i="12"/>
  <c r="N6" i="11"/>
  <c r="O6" i="11" s="1"/>
  <c r="H6" i="11"/>
  <c r="G6" i="11"/>
  <c r="F6" i="11"/>
  <c r="E6" i="11"/>
  <c r="D6" i="11"/>
  <c r="C6" i="11"/>
  <c r="B6" i="11"/>
  <c r="I6" i="11" l="1"/>
  <c r="J6" i="11" s="1"/>
  <c r="N9" i="10"/>
  <c r="O9" i="10" s="1"/>
  <c r="H9" i="10"/>
  <c r="G9" i="10"/>
  <c r="F9" i="10"/>
  <c r="E9" i="10"/>
  <c r="D9" i="10"/>
  <c r="C9" i="10"/>
  <c r="B9" i="10"/>
  <c r="K8" i="10"/>
  <c r="K7" i="10"/>
  <c r="N6" i="10"/>
  <c r="O6" i="10" s="1"/>
  <c r="K6" i="10"/>
  <c r="H6" i="10"/>
  <c r="G6" i="10"/>
  <c r="F6" i="10"/>
  <c r="E6" i="10"/>
  <c r="D6" i="10"/>
  <c r="C6" i="10"/>
  <c r="B6" i="10"/>
  <c r="I6" i="10" l="1"/>
  <c r="J6" i="10" s="1"/>
  <c r="I9" i="10"/>
  <c r="J9" i="10" s="1"/>
  <c r="N6" i="9" l="1"/>
  <c r="O6" i="9" s="1"/>
  <c r="H6" i="9"/>
  <c r="G6" i="9"/>
  <c r="F6" i="9"/>
  <c r="E6" i="9"/>
  <c r="D6" i="9"/>
  <c r="C6" i="9"/>
  <c r="B6" i="9"/>
  <c r="I6" i="9" l="1"/>
  <c r="J6" i="9" s="1"/>
  <c r="O6" i="8"/>
  <c r="N6" i="8"/>
  <c r="J6" i="8"/>
  <c r="G6" i="8"/>
  <c r="I6" i="8" s="1"/>
  <c r="F6" i="8"/>
  <c r="E6" i="8"/>
  <c r="D6" i="8"/>
  <c r="C6" i="8"/>
  <c r="B6" i="8"/>
  <c r="N11" i="7" l="1"/>
  <c r="O11" i="7" s="1"/>
  <c r="H11" i="7"/>
  <c r="G11" i="7"/>
  <c r="F11" i="7"/>
  <c r="E11" i="7"/>
  <c r="D11" i="7"/>
  <c r="C11" i="7"/>
  <c r="B11" i="7"/>
  <c r="N9" i="7"/>
  <c r="O9" i="7" s="1"/>
  <c r="H9" i="7"/>
  <c r="G9" i="7"/>
  <c r="F9" i="7"/>
  <c r="E9" i="7"/>
  <c r="D9" i="7"/>
  <c r="C9" i="7"/>
  <c r="B9" i="7"/>
  <c r="N8" i="7"/>
  <c r="O8" i="7" s="1"/>
  <c r="H8" i="7"/>
  <c r="G8" i="7"/>
  <c r="F8" i="7"/>
  <c r="E8" i="7"/>
  <c r="D8" i="7"/>
  <c r="C8" i="7"/>
  <c r="B8" i="7"/>
  <c r="O6" i="7"/>
  <c r="N6" i="7"/>
  <c r="H6" i="7"/>
  <c r="G6" i="7"/>
  <c r="F6" i="7"/>
  <c r="E6" i="7"/>
  <c r="D6" i="7"/>
  <c r="C6" i="7"/>
  <c r="B6" i="7"/>
  <c r="I8" i="7" l="1"/>
  <c r="J8" i="7" s="1"/>
  <c r="I11" i="7"/>
  <c r="J11" i="7" s="1"/>
  <c r="I6" i="7"/>
  <c r="J6" i="7" s="1"/>
  <c r="I9" i="7"/>
  <c r="J9" i="7" s="1"/>
  <c r="B6" i="6"/>
  <c r="C6" i="6"/>
  <c r="D6" i="6"/>
  <c r="E6" i="6"/>
  <c r="F6" i="6"/>
  <c r="G6" i="6"/>
  <c r="H6" i="6"/>
  <c r="J6" i="6"/>
  <c r="N6" i="6"/>
  <c r="O6" i="6"/>
  <c r="B7" i="6"/>
  <c r="C7" i="6"/>
  <c r="D7" i="6"/>
  <c r="E7" i="6"/>
  <c r="F7" i="6"/>
  <c r="G7" i="6"/>
  <c r="H7" i="6"/>
  <c r="J7" i="6"/>
  <c r="N7" i="6"/>
  <c r="O7" i="6"/>
  <c r="B8" i="6"/>
  <c r="C8" i="6"/>
  <c r="D8" i="6"/>
  <c r="E8" i="6"/>
  <c r="F8" i="6"/>
  <c r="H8" i="6"/>
  <c r="I8" i="6" s="1"/>
  <c r="J8" i="6"/>
  <c r="N8" i="6"/>
  <c r="O8" i="6"/>
  <c r="B10" i="6"/>
  <c r="C10" i="6"/>
  <c r="D10" i="6"/>
  <c r="E10" i="6"/>
  <c r="F10" i="6"/>
  <c r="H10" i="6"/>
  <c r="I10" i="6" s="1"/>
  <c r="J10" i="6"/>
  <c r="N10" i="6"/>
  <c r="O10" i="6"/>
  <c r="I6" i="6" l="1"/>
  <c r="I7" i="6"/>
  <c r="D6" i="3"/>
  <c r="O11" i="3" l="1"/>
  <c r="N11" i="3"/>
  <c r="J11" i="3"/>
  <c r="H11" i="3"/>
  <c r="G11" i="3"/>
  <c r="F11" i="3"/>
  <c r="E11" i="3"/>
  <c r="D11" i="3"/>
  <c r="C11" i="3"/>
  <c r="B11" i="3"/>
  <c r="O8" i="3"/>
  <c r="N8" i="3"/>
  <c r="H8" i="3"/>
  <c r="G8" i="3"/>
  <c r="F8" i="3"/>
  <c r="E8" i="3"/>
  <c r="D8" i="3"/>
  <c r="C8" i="3"/>
  <c r="B8" i="3"/>
  <c r="N7" i="3"/>
  <c r="I7" i="3"/>
  <c r="O6" i="3"/>
  <c r="N6" i="3"/>
  <c r="H6" i="3"/>
  <c r="G6" i="3"/>
  <c r="F6" i="3"/>
  <c r="E6" i="3"/>
  <c r="C6" i="3"/>
  <c r="B6" i="3"/>
  <c r="I11" i="3" l="1"/>
  <c r="I8" i="3"/>
  <c r="J8" i="3" s="1"/>
  <c r="I6" i="3"/>
  <c r="J6" i="3" s="1"/>
  <c r="O8" i="1"/>
  <c r="N8" i="1"/>
  <c r="J8" i="1"/>
  <c r="I8" i="1"/>
  <c r="K18" i="2" l="1"/>
  <c r="J18" i="2"/>
  <c r="I18" i="2"/>
  <c r="H18" i="2"/>
  <c r="G18" i="2"/>
  <c r="K17" i="2"/>
  <c r="J17" i="2"/>
  <c r="I17" i="2"/>
  <c r="H17" i="2"/>
  <c r="G17" i="2"/>
  <c r="K16" i="2"/>
  <c r="J16" i="2"/>
  <c r="I16" i="2"/>
  <c r="H16" i="2"/>
  <c r="G16" i="2"/>
  <c r="K15" i="2"/>
  <c r="J15" i="2"/>
  <c r="I15" i="2"/>
  <c r="H15" i="2"/>
  <c r="G15" i="2"/>
  <c r="K14" i="2"/>
  <c r="J14" i="2"/>
  <c r="I14" i="2"/>
  <c r="H14" i="2"/>
  <c r="G14" i="2"/>
</calcChain>
</file>

<file path=xl/comments1.xml><?xml version="1.0" encoding="utf-8"?>
<comments xmlns="http://schemas.openxmlformats.org/spreadsheetml/2006/main">
  <authors>
    <author>Yesnith Suarez Ariza</author>
    <author>Viviana Poveda</author>
    <author>Willson</author>
    <author>Alexandra Yomayuza</author>
  </authors>
  <commentList>
    <comment ref="V3" authorId="0" shapeId="0">
      <text>
        <r>
          <rPr>
            <sz val="9"/>
            <color indexed="81"/>
            <rFont val="Tahoma"/>
            <family val="2"/>
          </rPr>
          <t xml:space="preserve">Representa el seguimiento que realiza el responsable del proceso,  junto con sus equipos de trabajo, con el propósito de autoevaluar la aplicación de los controles y de sus acciones complementarias. </t>
        </r>
        <r>
          <rPr>
            <b/>
            <sz val="9"/>
            <color indexed="81"/>
            <rFont val="Tahoma"/>
            <family val="2"/>
          </rPr>
          <t xml:space="preserve">  </t>
        </r>
      </text>
    </comment>
    <comment ref="Q5" authorId="0" shapeId="0">
      <text>
        <r>
          <rPr>
            <sz val="9"/>
            <color indexed="81"/>
            <rFont val="Tahoma"/>
            <family val="2"/>
          </rPr>
          <t>Estas acciones deben ser ADICIONALES y DIFERENTES a los controles existentes identificados y aplicados, las mismas al igual que los controles, deben estar enfocadas a contrarrestar la probabilidad  de que las causas propicien la materialización del riesgo  y/o el impacto de la posible materialización del riesgo.
Tienen el propósito de fortalecer los puntos débiles o fallas identificadas en la evaluación de los controles aplicados que enfrentaron o atendieron el riesgo inherente.
Nota: En caso de que no existan controles, las acciones de manejo del riesgo que se establezcan, al no poder fortalecer los controles que como ya se expresó, por alguna razón no existen, deben estar dirigidas justamente a que al interior del proceso se creen nuevos controles. 
Si la evaluación del riesgo residual, se ubica en las zonas de riesgo MODERADA, ALTA o EXTREMA, se deben realizar acciones adicionales de manejo del riesgo.
Aclaración:
Es de anotar que las acciones de manejo del riesgo, se identifican según lo que se establezca por parte de las personas que operan el proceso, como necesarias para fortalecer los controles existentes o según la necesidad de crear controles si estos no existe, es decir, no hay una cantidad mínima ni máxima de acciones de manejo definida.   
Es importante que las acciones se realicen en un intervalo de tiempo razonable para así contrarrestar de mejor forma la materialización de los riesgos y el impacto de su materialización. 
Una vez se realicen las acciones, se hace necesario que se actualicen los controles que fueron fortalecidos con la realización de las mismas o se establezcan en la matriz de mapa de riesgos, si se acaban de crear; esta actualización requiere que se vuelvan a evaluar los controles para obtener una nueva calificación del riesgo inherente.</t>
        </r>
      </text>
    </comment>
    <comment ref="V5" authorId="1" shapeId="0">
      <text>
        <r>
          <rPr>
            <sz val="10"/>
            <color indexed="81"/>
            <rFont val="Arial Narrow"/>
            <family val="2"/>
          </rPr>
          <t xml:space="preserve">
Describir como fue la operación de los controles, durante el semestre evaluado, es decir, relacionar o describir de forma concreta con evidencias, como se aplicaron los controles.
</t>
        </r>
        <r>
          <rPr>
            <b/>
            <sz val="10"/>
            <color indexed="81"/>
            <rFont val="Arial Narrow"/>
            <family val="2"/>
          </rPr>
          <t>Nota:</t>
        </r>
        <r>
          <rPr>
            <sz val="10"/>
            <color indexed="81"/>
            <rFont val="Arial Narrow"/>
            <family val="2"/>
          </rPr>
          <t xml:space="preserve"> No es repetir lo que se encuentra descrito de forma general, en la identificación del control, es particularizar que se hizo durante el semestre de seguimiento o de evaluación   
</t>
        </r>
        <r>
          <rPr>
            <b/>
            <sz val="10"/>
            <color indexed="81"/>
            <rFont val="Arial Narrow"/>
            <family val="2"/>
          </rPr>
          <t>Nota:</t>
        </r>
        <r>
          <rPr>
            <sz val="10"/>
            <color indexed="81"/>
            <rFont val="Arial Narrow"/>
            <family val="2"/>
          </rPr>
          <t xml:space="preserve"> Si bien es cierto se debe hacer un seguimiento semestral por parte del responsable del proceso, para enviar a la Oficina de Control Interno, éste no es el único seguimiento que debe hacerse , ya que la administración del riesgo es un proceso dinámico que requiere de seguimiento y ajustes permanentes en la medida que las circunstancias presentadas así lo requieran.   </t>
        </r>
      </text>
    </comment>
    <comment ref="W5" authorId="1" shapeId="0">
      <text>
        <r>
          <rPr>
            <b/>
            <sz val="10"/>
            <color indexed="81"/>
            <rFont val="Arial Narrow"/>
            <family val="2"/>
          </rPr>
          <t>Describa</t>
        </r>
        <r>
          <rPr>
            <sz val="10"/>
            <color indexed="81"/>
            <rFont val="Arial Narrow"/>
            <family val="2"/>
          </rPr>
          <t xml:space="preserve"> la gestión realizada para dar cumplimiento a la acción de manejo del riesgo, en caso de que ya se haya cumplido su cronograma.  
En caso de no haberse cumplido aun el cronograma de la acción, describa la gestión realizada que evidencia su avance.
En caso de no tener acciones para ningún control que esté relacionado con el riesgo identificado, por favor combinar todas las celdas dispuestas para incluir el seguimiento respectivo de las acciones relacionadas con el riesgo y colocar </t>
        </r>
        <r>
          <rPr>
            <b/>
            <sz val="10"/>
            <color indexed="81"/>
            <rFont val="Arial Narrow"/>
            <family val="2"/>
          </rPr>
          <t xml:space="preserve">N/A </t>
        </r>
      </text>
    </comment>
    <comment ref="X5" authorId="1" shapeId="0">
      <text>
        <r>
          <rPr>
            <sz val="10"/>
            <color indexed="81"/>
            <rFont val="Arial Narrow"/>
            <family val="2"/>
          </rPr>
          <t xml:space="preserve">Seleccione una de las opciones de la lista desplegable.
</t>
        </r>
        <r>
          <rPr>
            <b/>
            <sz val="10"/>
            <color indexed="81"/>
            <rFont val="Arial Narrow"/>
            <family val="2"/>
          </rPr>
          <t>SIN INICIAR:</t>
        </r>
        <r>
          <rPr>
            <sz val="10"/>
            <color indexed="81"/>
            <rFont val="Arial Narrow"/>
            <family val="2"/>
          </rPr>
          <t xml:space="preserve"> Cuando no se ha hecho gestión alguna para cumplir con la acción.
</t>
        </r>
        <r>
          <rPr>
            <b/>
            <sz val="10"/>
            <color indexed="81"/>
            <rFont val="Arial Narrow"/>
            <family val="2"/>
          </rPr>
          <t xml:space="preserve">EN PROCESO: </t>
        </r>
        <r>
          <rPr>
            <sz val="10"/>
            <color indexed="81"/>
            <rFont val="Arial Narrow"/>
            <family val="2"/>
          </rPr>
          <t xml:space="preserve">Cuando se han realizado gestiones para cumplir con la acción y todavía no se ha terminado el cronograma dispuesto para tal fin.
</t>
        </r>
        <r>
          <rPr>
            <b/>
            <sz val="10"/>
            <color indexed="81"/>
            <rFont val="Arial Narrow"/>
            <family val="2"/>
          </rPr>
          <t xml:space="preserve">CUMPLIDA: </t>
        </r>
        <r>
          <rPr>
            <sz val="10"/>
            <color indexed="81"/>
            <rFont val="Arial Narrow"/>
            <family val="2"/>
          </rPr>
          <t xml:space="preserve">Cuando se realizó la acción completamente dentro del cronograma previsto.
</t>
        </r>
        <r>
          <rPr>
            <b/>
            <sz val="10"/>
            <color indexed="81"/>
            <rFont val="Arial Narrow"/>
            <family val="2"/>
          </rPr>
          <t xml:space="preserve">INCUMPLIDA: </t>
        </r>
        <r>
          <rPr>
            <sz val="10"/>
            <color indexed="81"/>
            <rFont val="Arial Narrow"/>
            <family val="2"/>
          </rPr>
          <t xml:space="preserve">Cuando no se realizó la acción completamente dentro del cronograma previsto.
</t>
        </r>
      </text>
    </comment>
    <comment ref="Y5" authorId="2" shapeId="0">
      <text>
        <r>
          <rPr>
            <sz val="10"/>
            <color indexed="81"/>
            <rFont val="Arial Narrow"/>
            <family val="2"/>
          </rPr>
          <t>Seleccione una de las opciones de la lista desplegable.</t>
        </r>
        <r>
          <rPr>
            <sz val="10"/>
            <color indexed="81"/>
            <rFont val="Tahoma"/>
            <family val="2"/>
          </rPr>
          <t xml:space="preserve">
</t>
        </r>
      </text>
    </comment>
    <comment ref="Z5" authorId="2" shapeId="0">
      <text>
        <r>
          <rPr>
            <sz val="10"/>
            <color indexed="81"/>
            <rFont val="Arial Narrow"/>
            <family val="2"/>
          </rPr>
          <t>En caso de materialización del riesgo, describa por qué se presentó esta eventualidad, de lo contrario escriba N/A</t>
        </r>
        <r>
          <rPr>
            <sz val="9"/>
            <color indexed="81"/>
            <rFont val="Tahoma"/>
            <family val="2"/>
          </rPr>
          <t xml:space="preserve">
</t>
        </r>
      </text>
    </comment>
    <comment ref="AA5" authorId="2" shapeId="0">
      <text>
        <r>
          <rPr>
            <sz val="10"/>
            <color indexed="81"/>
            <rFont val="Arial Narrow"/>
            <family val="2"/>
          </rPr>
          <t xml:space="preserve">Describa como se activó el plan   de contingencia proyectado con las correcciones y acciones correctivas, una vez se materializó el riesgo.
En caso de que el riesgo no se haya materializado, escriba N/A </t>
        </r>
      </text>
    </comment>
    <comment ref="AB5" authorId="0" shapeId="0">
      <text>
        <r>
          <rPr>
            <sz val="10"/>
            <color indexed="81"/>
            <rFont val="Arial Narrow"/>
            <family val="2"/>
          </rPr>
          <t>De acuerdo al seguimiento realizado escribir por qué los controles  están documentados, se aplican y son efectivos.</t>
        </r>
      </text>
    </comment>
    <comment ref="AC5" authorId="0" shapeId="0">
      <text>
        <r>
          <rPr>
            <sz val="10"/>
            <color indexed="81"/>
            <rFont val="Arial Narrow"/>
            <family val="2"/>
          </rPr>
          <t>Escribir de acuerdo al seguimiento realizado, por qué la acción de manejo del riesgo fue o no, eficaz, eficiente y efectiva, teniendo en cuenta  que la eficacia es una medición de resultado, donde se verifica en qué grado se realizaron las acciones planificadas y  se alcanzaron los resultados esperados, y que la eficiencia se relaciona con la optimización de recursos y el cumplimiento de tiempos es uno de ellos; en lo que tiene que ver con efectividad se debe mirar si las acciones  realizadas, fueron diferentes a los controles establecidos y si realmente complementaron a estos mismos controles, en la tarea de contrarrestar la probabilidad  de que las causas propicien la materialización del riesgo,  y/o el impacto de la posible materialización del riesgo. También mirar si en caso de ausencia de controles , sirvieron para que se crearan nuevos.</t>
        </r>
      </text>
    </comment>
    <comment ref="AD5" authorId="0" shapeId="0">
      <text>
        <r>
          <rPr>
            <sz val="10"/>
            <color indexed="81"/>
            <rFont val="Arial Narrow"/>
            <family val="2"/>
          </rPr>
          <t>Seleccione una de las opciones de la lista desplegable.
SIN INICIAR: Cuando no se ha hecho gestión alguna para cumplir con la acción.
EN PROCESO: Cuando se han realizado gestiones para cumplir con la acción y todavía no se ha terminado el cronograma dispuesto para tal fin.
CUMPLIDA: Cuando se realizó la acción completamente dentro del cronograma previsto.
INCUMPLIDA: Cuando no se realizó la acción completamente dentro del cronograma previsto.
N/A: En caso de no tener acciones asociadas a algún control que esté relacionado con el riesgo identificado, por favor combinar todas las celdas dispuestas para incluir el seguimiento respectivo de las acciones relacionadas con el riesgo y colocar N/A</t>
        </r>
        <r>
          <rPr>
            <sz val="9"/>
            <color indexed="81"/>
            <rFont val="Tahoma"/>
            <family val="2"/>
          </rPr>
          <t xml:space="preserve">
</t>
        </r>
      </text>
    </comment>
    <comment ref="AE5" authorId="2" shapeId="0">
      <text>
        <r>
          <rPr>
            <sz val="10"/>
            <color indexed="81"/>
            <rFont val="Arial Narrow"/>
            <family val="2"/>
          </rPr>
          <t>Seleccione una de las opciones de la lista desplegable.</t>
        </r>
        <r>
          <rPr>
            <sz val="10"/>
            <color indexed="81"/>
            <rFont val="Tahoma"/>
            <family val="2"/>
          </rPr>
          <t xml:space="preserve">
</t>
        </r>
      </text>
    </comment>
    <comment ref="AF5" authorId="2" shapeId="0">
      <text>
        <r>
          <rPr>
            <sz val="10"/>
            <color indexed="81"/>
            <rFont val="Arial Narrow"/>
            <family val="2"/>
          </rPr>
          <t xml:space="preserve">En caso de materialización del riesgo, describa por qué se presentó esta eventualidad, de lo contrario escriba N/A
</t>
        </r>
      </text>
    </comment>
    <comment ref="AG5" authorId="2" shapeId="0">
      <text>
        <r>
          <rPr>
            <sz val="10"/>
            <color indexed="81"/>
            <rFont val="Arial Narrow"/>
            <family val="2"/>
          </rPr>
          <t xml:space="preserve">Describa con base en las evidencias encontradas,  como se activó el plan   de contingencia proyectado con las correcciones y acciones correctivas, una vez se materializó el riesgo.
En caso de que el riesgo no se haya materializado, escriba N/A </t>
        </r>
      </text>
    </comment>
    <comment ref="AH5" authorId="3" shapeId="0">
      <text>
        <r>
          <rPr>
            <b/>
            <sz val="10"/>
            <color indexed="81"/>
            <rFont val="Arial Narrow"/>
            <family val="2"/>
          </rPr>
          <t xml:space="preserve">Registre la fecha en </t>
        </r>
        <r>
          <rPr>
            <sz val="10"/>
            <color indexed="81"/>
            <rFont val="Arial Narrow"/>
            <family val="2"/>
          </rPr>
          <t>que la Oficina de Control Interno realiza el seguimiento en formato DD/MM/AA</t>
        </r>
      </text>
    </comment>
    <comment ref="AI5" authorId="1" shapeId="0">
      <text>
        <r>
          <rPr>
            <sz val="10"/>
            <color indexed="81"/>
            <rFont val="Arial Narrow"/>
            <family val="2"/>
          </rPr>
          <t>Escribir el nombre del auditor de la OCI , que realizó el seguimiento.</t>
        </r>
      </text>
    </comment>
  </commentList>
</comments>
</file>

<file path=xl/comments2.xml><?xml version="1.0" encoding="utf-8"?>
<comments xmlns="http://schemas.openxmlformats.org/spreadsheetml/2006/main">
  <authors>
    <author>Yesnith Suarez Ariza</author>
    <author>Viviana Poveda</author>
    <author>Willson</author>
    <author>Alexandra Yomayuza</author>
  </authors>
  <commentList>
    <comment ref="V3" authorId="0" shapeId="0">
      <text>
        <r>
          <rPr>
            <sz val="9"/>
            <color indexed="81"/>
            <rFont val="Tahoma"/>
            <family val="2"/>
          </rPr>
          <t xml:space="preserve">Representa el seguimiento que realiza el responsable del proceso,  junto con sus equipos de trabajo, con el propósito de autoevaluar la aplicación de los controles y de sus acciones complementarias. </t>
        </r>
        <r>
          <rPr>
            <b/>
            <sz val="9"/>
            <color indexed="81"/>
            <rFont val="Tahoma"/>
            <family val="2"/>
          </rPr>
          <t xml:space="preserve">  </t>
        </r>
      </text>
    </comment>
    <comment ref="Q5" authorId="0" shapeId="0">
      <text>
        <r>
          <rPr>
            <sz val="9"/>
            <color indexed="81"/>
            <rFont val="Tahoma"/>
            <family val="2"/>
          </rPr>
          <t>Estas acciones deben ser ADICIONALES y DIFERENTES a los controles existentes identificados y aplicados, las mismas al igual que los controles, deben estar enfocadas a contrarrestar la probabilidad  de que las causas propicien la materialización del riesgo  y/o el impacto de la posible materialización del riesgo.
Tienen el propósito de fortalecer los puntos débiles o fallas identificadas en la evaluación de los controles aplicados que enfrentaron o atendieron el riesgo inherente.
Nota: En caso de que no existan controles, las acciones de manejo del riesgo que se establezcan, al no poder fortalecer los controles que como ya se expresó, por alguna razón no existen, deben estar dirigidas justamente a que al interior del proceso se creen nuevos controles. 
Si la evaluación del riesgo residual, se ubica en las zonas de riesgo MODERADA, ALTA o EXTREMA, se deben realizar acciones adicionales de manejo del riesgo.
Aclaración:
Es de anotar que las acciones de manejo del riesgo, se identifican según lo que se establezca por parte de las personas que operan el proceso, como necesarias para fortalecer los controles existentes o según la necesidad de crear controles si estos no existe, es decir, no hay una cantidad mínima ni máxima de acciones de manejo definida.   
Es importante que las acciones se realicen en un intervalo de tiempo razonable para así contrarrestar de mejor forma la materialización de los riesgos y el impacto de su materialización. 
Una vez se realicen las acciones, se hace necesario que se actualicen los controles que fueron fortalecidos con la realización de las mismas o se establezcan en la matriz de mapa de riesgos, si se acaban de crear; esta actualización requiere que se vuelvan a evaluar los controles para obtener una nueva calificación del riesgo inherente.</t>
        </r>
      </text>
    </comment>
    <comment ref="V5" authorId="1" shapeId="0">
      <text>
        <r>
          <rPr>
            <sz val="10"/>
            <color indexed="81"/>
            <rFont val="Arial Narrow"/>
            <family val="2"/>
          </rPr>
          <t xml:space="preserve">
Describir como fue la operación de los controles, durante el semestre evaluado, es decir, relacionar o describir de forma concreta con evidencias, como se aplicaron los controles.
</t>
        </r>
        <r>
          <rPr>
            <b/>
            <sz val="10"/>
            <color indexed="81"/>
            <rFont val="Arial Narrow"/>
            <family val="2"/>
          </rPr>
          <t>Nota:</t>
        </r>
        <r>
          <rPr>
            <sz val="10"/>
            <color indexed="81"/>
            <rFont val="Arial Narrow"/>
            <family val="2"/>
          </rPr>
          <t xml:space="preserve"> No es repetir lo que se encuentra descrito de forma general, en la identificación del control, es particularizar que se hizo durante el semestre de seguimiento o de evaluación   
</t>
        </r>
        <r>
          <rPr>
            <b/>
            <sz val="10"/>
            <color indexed="81"/>
            <rFont val="Arial Narrow"/>
            <family val="2"/>
          </rPr>
          <t>Nota:</t>
        </r>
        <r>
          <rPr>
            <sz val="10"/>
            <color indexed="81"/>
            <rFont val="Arial Narrow"/>
            <family val="2"/>
          </rPr>
          <t xml:space="preserve"> Si bien es cierto se debe hacer un seguimiento semestral por parte del responsable del proceso, para enviar a la Oficina de Control Interno, éste no es el único seguimiento que debe hacerse , ya que la administración del riesgo es un proceso dinámico que requiere de seguimiento y ajustes permanentes en la medida que las circunstancias presentadas así lo requieran.   </t>
        </r>
      </text>
    </comment>
    <comment ref="W5" authorId="1" shapeId="0">
      <text>
        <r>
          <rPr>
            <b/>
            <sz val="10"/>
            <color indexed="81"/>
            <rFont val="Arial Narrow"/>
            <family val="2"/>
          </rPr>
          <t>Describa</t>
        </r>
        <r>
          <rPr>
            <sz val="10"/>
            <color indexed="81"/>
            <rFont val="Arial Narrow"/>
            <family val="2"/>
          </rPr>
          <t xml:space="preserve"> la gestión realizada para dar cumplimiento a la acción de manejo del riesgo, en caso de que ya se haya cumplido su cronograma.  
En caso de no haberse cumplido aun el cronograma de la acción, describa la gestión realizada que evidencia su avance.
En caso de no tener acciones para ningún control que esté relacionado con el riesgo identificado, por favor combinar todas las celdas dispuestas para incluir el seguimiento respectivo de las acciones relacionadas con el riesgo y colocar </t>
        </r>
        <r>
          <rPr>
            <b/>
            <sz val="10"/>
            <color indexed="81"/>
            <rFont val="Arial Narrow"/>
            <family val="2"/>
          </rPr>
          <t xml:space="preserve">N/A </t>
        </r>
      </text>
    </comment>
    <comment ref="X5" authorId="1" shapeId="0">
      <text>
        <r>
          <rPr>
            <sz val="10"/>
            <color indexed="81"/>
            <rFont val="Arial Narrow"/>
            <family val="2"/>
          </rPr>
          <t xml:space="preserve">Seleccione una de las opciones de la lista desplegable.
</t>
        </r>
        <r>
          <rPr>
            <b/>
            <sz val="10"/>
            <color indexed="81"/>
            <rFont val="Arial Narrow"/>
            <family val="2"/>
          </rPr>
          <t>SIN INICIAR:</t>
        </r>
        <r>
          <rPr>
            <sz val="10"/>
            <color indexed="81"/>
            <rFont val="Arial Narrow"/>
            <family val="2"/>
          </rPr>
          <t xml:space="preserve"> Cuando no se ha hecho gestión alguna para cumplir con la acción.
</t>
        </r>
        <r>
          <rPr>
            <b/>
            <sz val="10"/>
            <color indexed="81"/>
            <rFont val="Arial Narrow"/>
            <family val="2"/>
          </rPr>
          <t xml:space="preserve">EN PROCESO: </t>
        </r>
        <r>
          <rPr>
            <sz val="10"/>
            <color indexed="81"/>
            <rFont val="Arial Narrow"/>
            <family val="2"/>
          </rPr>
          <t xml:space="preserve">Cuando se han realizado gestiones para cumplir con la acción y todavía no se ha terminado el cronograma dispuesto para tal fin.
</t>
        </r>
        <r>
          <rPr>
            <b/>
            <sz val="10"/>
            <color indexed="81"/>
            <rFont val="Arial Narrow"/>
            <family val="2"/>
          </rPr>
          <t xml:space="preserve">CUMPLIDA: </t>
        </r>
        <r>
          <rPr>
            <sz val="10"/>
            <color indexed="81"/>
            <rFont val="Arial Narrow"/>
            <family val="2"/>
          </rPr>
          <t xml:space="preserve">Cuando se realizó la acción completamente dentro del cronograma previsto.
</t>
        </r>
        <r>
          <rPr>
            <b/>
            <sz val="10"/>
            <color indexed="81"/>
            <rFont val="Arial Narrow"/>
            <family val="2"/>
          </rPr>
          <t xml:space="preserve">INCUMPLIDA: </t>
        </r>
        <r>
          <rPr>
            <sz val="10"/>
            <color indexed="81"/>
            <rFont val="Arial Narrow"/>
            <family val="2"/>
          </rPr>
          <t xml:space="preserve">Cuando no se realizó la acción completamente dentro del cronograma previsto.
</t>
        </r>
      </text>
    </comment>
    <comment ref="Y5" authorId="2" shapeId="0">
      <text>
        <r>
          <rPr>
            <sz val="10"/>
            <color indexed="81"/>
            <rFont val="Arial Narrow"/>
            <family val="2"/>
          </rPr>
          <t>Seleccione una de las opciones de la lista desplegable.</t>
        </r>
        <r>
          <rPr>
            <sz val="10"/>
            <color indexed="81"/>
            <rFont val="Tahoma"/>
            <family val="2"/>
          </rPr>
          <t xml:space="preserve">
</t>
        </r>
      </text>
    </comment>
    <comment ref="Z5" authorId="2" shapeId="0">
      <text>
        <r>
          <rPr>
            <sz val="10"/>
            <color indexed="81"/>
            <rFont val="Arial Narrow"/>
            <family val="2"/>
          </rPr>
          <t>En caso de materialización del riesgo, describa por qué se presentó esta eventualidad, de lo contrario escriba N/A</t>
        </r>
        <r>
          <rPr>
            <sz val="9"/>
            <color indexed="81"/>
            <rFont val="Tahoma"/>
            <family val="2"/>
          </rPr>
          <t xml:space="preserve">
</t>
        </r>
      </text>
    </comment>
    <comment ref="AA5" authorId="2" shapeId="0">
      <text>
        <r>
          <rPr>
            <sz val="10"/>
            <color indexed="81"/>
            <rFont val="Arial Narrow"/>
            <family val="2"/>
          </rPr>
          <t xml:space="preserve">Describa como se activó el plan   de contingencia proyectado con las correcciones y acciones correctivas, una vez se materializó el riesgo.
En caso de que el riesgo no se haya materializado, escriba N/A </t>
        </r>
      </text>
    </comment>
    <comment ref="AB5" authorId="0" shapeId="0">
      <text>
        <r>
          <rPr>
            <sz val="10"/>
            <color indexed="81"/>
            <rFont val="Arial Narrow"/>
            <family val="2"/>
          </rPr>
          <t>De acuerdo al seguimiento realizado escribir por qué los controles  están documentados, se aplican y son efectivos.</t>
        </r>
      </text>
    </comment>
    <comment ref="AC5" authorId="0" shapeId="0">
      <text>
        <r>
          <rPr>
            <sz val="10"/>
            <color indexed="81"/>
            <rFont val="Arial Narrow"/>
            <family val="2"/>
          </rPr>
          <t>Escribir de acuerdo al seguimiento realizado, por qué la acción de manejo del riesgo fue o no, eficaz, eficiente y efectiva, teniendo en cuenta  que la eficacia es una medición de resultado, donde se verifica en qué grado se realizaron las acciones planificadas y  se alcanzaron los resultados esperados, y que la eficiencia se relaciona con la optimización de recursos y el cumplimiento de tiempos es uno de ellos; en lo que tiene que ver con efectividad se debe mirar si las acciones  realizadas, fueron diferentes a los controles establecidos y si realmente complementaron a estos mismos controles, en la tarea de contrarrestar la probabilidad  de que las causas propicien la materialización del riesgo,  y/o el impacto de la posible materialización del riesgo. También mirar si en caso de ausencia de controles , sirvieron para que se crearan nuevos.</t>
        </r>
      </text>
    </comment>
    <comment ref="AD5" authorId="0" shapeId="0">
      <text>
        <r>
          <rPr>
            <sz val="10"/>
            <color indexed="81"/>
            <rFont val="Arial Narrow"/>
            <family val="2"/>
          </rPr>
          <t>Seleccione una de las opciones de la lista desplegable.
SIN INICIAR: Cuando no se ha hecho gestión alguna para cumplir con la acción.
EN PROCESO: Cuando se han realizado gestiones para cumplir con la acción y todavía no se ha terminado el cronograma dispuesto para tal fin.
CUMPLIDA: Cuando se realizó la acción completamente dentro del cronograma previsto.
INCUMPLIDA: Cuando no se realizó la acción completamente dentro del cronograma previsto.
N/A: En caso de no tener acciones asociadas a algún control que esté relacionado con el riesgo identificado, por favor combinar todas las celdas dispuestas para incluir el seguimiento respectivo de las acciones relacionadas con el riesgo y colocar N/A</t>
        </r>
        <r>
          <rPr>
            <sz val="9"/>
            <color indexed="81"/>
            <rFont val="Tahoma"/>
            <family val="2"/>
          </rPr>
          <t xml:space="preserve">
</t>
        </r>
      </text>
    </comment>
    <comment ref="AE5" authorId="2" shapeId="0">
      <text>
        <r>
          <rPr>
            <sz val="10"/>
            <color indexed="81"/>
            <rFont val="Arial Narrow"/>
            <family val="2"/>
          </rPr>
          <t>Seleccione una de las opciones de la lista desplegable.</t>
        </r>
        <r>
          <rPr>
            <sz val="10"/>
            <color indexed="81"/>
            <rFont val="Tahoma"/>
            <family val="2"/>
          </rPr>
          <t xml:space="preserve">
</t>
        </r>
      </text>
    </comment>
    <comment ref="AF5" authorId="2" shapeId="0">
      <text>
        <r>
          <rPr>
            <sz val="10"/>
            <color indexed="81"/>
            <rFont val="Arial Narrow"/>
            <family val="2"/>
          </rPr>
          <t xml:space="preserve">En caso de materialización del riesgo, describa por qué se presentó esta eventualidad, de lo contrario escriba N/A
</t>
        </r>
      </text>
    </comment>
    <comment ref="AG5" authorId="2" shapeId="0">
      <text>
        <r>
          <rPr>
            <sz val="10"/>
            <color indexed="81"/>
            <rFont val="Arial Narrow"/>
            <family val="2"/>
          </rPr>
          <t xml:space="preserve">Describa con base en las evidencias encontradas,  como se activó el plan   de contingencia proyectado con las correcciones y acciones correctivas, una vez se materializó el riesgo.
En caso de que el riesgo no se haya materializado, escriba N/A </t>
        </r>
      </text>
    </comment>
    <comment ref="AH5" authorId="3" shapeId="0">
      <text>
        <r>
          <rPr>
            <b/>
            <sz val="10"/>
            <color indexed="81"/>
            <rFont val="Arial Narrow"/>
            <family val="2"/>
          </rPr>
          <t xml:space="preserve">Registre la fecha en </t>
        </r>
        <r>
          <rPr>
            <sz val="10"/>
            <color indexed="81"/>
            <rFont val="Arial Narrow"/>
            <family val="2"/>
          </rPr>
          <t>que la Oficina de Control Interno realiza el seguimiento en formato DD/MM/AA</t>
        </r>
      </text>
    </comment>
    <comment ref="AI5" authorId="1" shapeId="0">
      <text>
        <r>
          <rPr>
            <sz val="10"/>
            <color indexed="81"/>
            <rFont val="Arial Narrow"/>
            <family val="2"/>
          </rPr>
          <t>Escribir el nombre del auditor de la OCI , que realizó el seguimiento.</t>
        </r>
      </text>
    </comment>
  </commentList>
</comments>
</file>

<file path=xl/comments3.xml><?xml version="1.0" encoding="utf-8"?>
<comments xmlns="http://schemas.openxmlformats.org/spreadsheetml/2006/main">
  <authors>
    <author>Yesnith Suarez Ariza</author>
    <author>Viviana Poveda</author>
    <author>Willson</author>
    <author>Alexandra Yomayuza</author>
  </authors>
  <commentList>
    <comment ref="V3" authorId="0" shapeId="0">
      <text>
        <r>
          <rPr>
            <sz val="9"/>
            <color indexed="81"/>
            <rFont val="Tahoma"/>
            <family val="2"/>
          </rPr>
          <t xml:space="preserve">Representa el seguimiento que realiza el responsable del proceso,  junto con sus equipos de trabajo, con el propósito de autoevaluar la aplicación de los controles y de sus acciones complementarias. </t>
        </r>
        <r>
          <rPr>
            <b/>
            <sz val="9"/>
            <color indexed="81"/>
            <rFont val="Tahoma"/>
            <family val="2"/>
          </rPr>
          <t xml:space="preserve">  </t>
        </r>
      </text>
    </comment>
    <comment ref="Q5" authorId="0" shapeId="0">
      <text>
        <r>
          <rPr>
            <sz val="9"/>
            <color indexed="81"/>
            <rFont val="Tahoma"/>
            <family val="2"/>
          </rPr>
          <t>Estas acciones deben ser ADICIONALES y DIFERENTES a los controles existentes identificados y aplicados, las mismas al igual que los controles, deben estar enfocadas a contrarrestar la probabilidad  de que las causas propicien la materialización del riesgo  y/o el impacto de la posible materialización del riesgo.
Tienen el propósito de fortalecer los puntos débiles o fallas identificadas en la evaluación de los controles aplicados que enfrentaron o atendieron el riesgo inherente.
Nota: En caso de que no existan controles, las acciones de manejo del riesgo que se establezcan, al no poder fortalecer los controles que como ya se expresó, por alguna razón no existen, deben estar dirigidas justamente a que al interior del proceso se creen nuevos controles. 
Si la evaluación del riesgo residual, se ubica en las zonas de riesgo MODERADA, ALTA o EXTREMA, se deben realizar acciones adicionales de manejo del riesgo.
Aclaración:
Es de anotar que las acciones de manejo del riesgo, se identifican según lo que se establezca por parte de las personas que operan el proceso, como necesarias para fortalecer los controles existentes o según la necesidad de crear controles si estos no existe, es decir, no hay una cantidad mínima ni máxima de acciones de manejo definida.   
Es importante que las acciones se realicen en un intervalo de tiempo razonable para así contrarrestar de mejor forma la materialización de los riesgos y el impacto de su materialización. 
Una vez se realicen las acciones, se hace necesario que se actualicen los controles que fueron fortalecidos con la realización de las mismas o se establezcan en la matriz de mapa de riesgos, si se acaban de crear; esta actualización requiere que se vuelvan a evaluar los controles para obtener una nueva calificación del riesgo inherente.</t>
        </r>
      </text>
    </comment>
    <comment ref="V5" authorId="1" shapeId="0">
      <text>
        <r>
          <rPr>
            <sz val="10"/>
            <color indexed="81"/>
            <rFont val="Arial Narrow"/>
            <family val="2"/>
          </rPr>
          <t xml:space="preserve">
Describir como fue la operación de los controles, durante el semestre evaluado, es decir, relacionar o describir de forma concreta con evidencias, como se aplicaron los controles.
</t>
        </r>
        <r>
          <rPr>
            <b/>
            <sz val="10"/>
            <color indexed="81"/>
            <rFont val="Arial Narrow"/>
            <family val="2"/>
          </rPr>
          <t>Nota:</t>
        </r>
        <r>
          <rPr>
            <sz val="10"/>
            <color indexed="81"/>
            <rFont val="Arial Narrow"/>
            <family val="2"/>
          </rPr>
          <t xml:space="preserve"> No es repetir lo que se encuentra descrito de forma general, en la identificación del control, es particularizar que se hizo durante el semestre de seguimiento o de evaluación   
</t>
        </r>
        <r>
          <rPr>
            <b/>
            <sz val="10"/>
            <color indexed="81"/>
            <rFont val="Arial Narrow"/>
            <family val="2"/>
          </rPr>
          <t>Nota:</t>
        </r>
        <r>
          <rPr>
            <sz val="10"/>
            <color indexed="81"/>
            <rFont val="Arial Narrow"/>
            <family val="2"/>
          </rPr>
          <t xml:space="preserve"> Si bien es cierto se debe hacer un seguimiento semestral por parte del responsable del proceso, para enviar a la Oficina de Control Interno, éste no es el único seguimiento que debe hacerse , ya que la administración del riesgo es un proceso dinámico que requiere de seguimiento y ajustes permanentes en la medida que las circunstancias presentadas así lo requieran.   </t>
        </r>
      </text>
    </comment>
    <comment ref="W5" authorId="1" shapeId="0">
      <text>
        <r>
          <rPr>
            <b/>
            <sz val="10"/>
            <color indexed="81"/>
            <rFont val="Arial Narrow"/>
            <family val="2"/>
          </rPr>
          <t>Describa</t>
        </r>
        <r>
          <rPr>
            <sz val="10"/>
            <color indexed="81"/>
            <rFont val="Arial Narrow"/>
            <family val="2"/>
          </rPr>
          <t xml:space="preserve"> la gestión realizada para dar cumplimiento a la acción de manejo del riesgo, en caso de que ya se haya cumplido su cronograma.  
En caso de no haberse cumplido aun el cronograma de la acción, describa la gestión realizada que evidencia su avance.
En caso de no tener acciones para ningún control que esté relacionado con el riesgo identificado, por favor combinar todas las celdas dispuestas para incluir el seguimiento respectivo de las acciones relacionadas con el riesgo y colocar </t>
        </r>
        <r>
          <rPr>
            <b/>
            <sz val="10"/>
            <color indexed="81"/>
            <rFont val="Arial Narrow"/>
            <family val="2"/>
          </rPr>
          <t xml:space="preserve">N/A </t>
        </r>
      </text>
    </comment>
    <comment ref="X5" authorId="1" shapeId="0">
      <text>
        <r>
          <rPr>
            <sz val="10"/>
            <color indexed="81"/>
            <rFont val="Arial Narrow"/>
            <family val="2"/>
          </rPr>
          <t xml:space="preserve">Seleccione una de las opciones de la lista desplegable.
</t>
        </r>
        <r>
          <rPr>
            <b/>
            <sz val="10"/>
            <color indexed="81"/>
            <rFont val="Arial Narrow"/>
            <family val="2"/>
          </rPr>
          <t>SIN INICIAR:</t>
        </r>
        <r>
          <rPr>
            <sz val="10"/>
            <color indexed="81"/>
            <rFont val="Arial Narrow"/>
            <family val="2"/>
          </rPr>
          <t xml:space="preserve"> Cuando no se ha hecho gestión alguna para cumplir con la acción.
</t>
        </r>
        <r>
          <rPr>
            <b/>
            <sz val="10"/>
            <color indexed="81"/>
            <rFont val="Arial Narrow"/>
            <family val="2"/>
          </rPr>
          <t xml:space="preserve">EN PROCESO: </t>
        </r>
        <r>
          <rPr>
            <sz val="10"/>
            <color indexed="81"/>
            <rFont val="Arial Narrow"/>
            <family val="2"/>
          </rPr>
          <t xml:space="preserve">Cuando se han realizado gestiones para cumplir con la acción y todavía no se ha terminado el cronograma dispuesto para tal fin.
</t>
        </r>
        <r>
          <rPr>
            <b/>
            <sz val="10"/>
            <color indexed="81"/>
            <rFont val="Arial Narrow"/>
            <family val="2"/>
          </rPr>
          <t xml:space="preserve">CUMPLIDA: </t>
        </r>
        <r>
          <rPr>
            <sz val="10"/>
            <color indexed="81"/>
            <rFont val="Arial Narrow"/>
            <family val="2"/>
          </rPr>
          <t xml:space="preserve">Cuando se realizó la acción completamente dentro del cronograma previsto.
</t>
        </r>
        <r>
          <rPr>
            <b/>
            <sz val="10"/>
            <color indexed="81"/>
            <rFont val="Arial Narrow"/>
            <family val="2"/>
          </rPr>
          <t xml:space="preserve">INCUMPLIDA: </t>
        </r>
        <r>
          <rPr>
            <sz val="10"/>
            <color indexed="81"/>
            <rFont val="Arial Narrow"/>
            <family val="2"/>
          </rPr>
          <t xml:space="preserve">Cuando no se realizó la acción completamente dentro del cronograma previsto.
</t>
        </r>
      </text>
    </comment>
    <comment ref="Y5" authorId="2" shapeId="0">
      <text>
        <r>
          <rPr>
            <sz val="10"/>
            <color indexed="81"/>
            <rFont val="Arial Narrow"/>
            <family val="2"/>
          </rPr>
          <t>Seleccione una de las opciones de la lista desplegable.</t>
        </r>
        <r>
          <rPr>
            <sz val="10"/>
            <color indexed="81"/>
            <rFont val="Tahoma"/>
            <family val="2"/>
          </rPr>
          <t xml:space="preserve">
</t>
        </r>
      </text>
    </comment>
    <comment ref="Z5" authorId="2" shapeId="0">
      <text>
        <r>
          <rPr>
            <sz val="10"/>
            <color indexed="81"/>
            <rFont val="Arial Narrow"/>
            <family val="2"/>
          </rPr>
          <t>En caso de materialización del riesgo, describa por qué se presentó esta eventualidad, de lo contrario escriba N/A</t>
        </r>
        <r>
          <rPr>
            <sz val="9"/>
            <color indexed="81"/>
            <rFont val="Tahoma"/>
            <family val="2"/>
          </rPr>
          <t xml:space="preserve">
</t>
        </r>
      </text>
    </comment>
    <comment ref="AA5" authorId="2" shapeId="0">
      <text>
        <r>
          <rPr>
            <sz val="10"/>
            <color indexed="81"/>
            <rFont val="Arial Narrow"/>
            <family val="2"/>
          </rPr>
          <t xml:space="preserve">Describa como se activó el plan   de contingencia proyectado con las correcciones y acciones correctivas, una vez se materializó el riesgo.
En caso de que el riesgo no se haya materializado, escriba N/A </t>
        </r>
      </text>
    </comment>
    <comment ref="AB5" authorId="0" shapeId="0">
      <text>
        <r>
          <rPr>
            <sz val="10"/>
            <color indexed="81"/>
            <rFont val="Arial Narrow"/>
            <family val="2"/>
          </rPr>
          <t>De acuerdo al seguimiento realizado escribir por qué los controles  están documentados, se aplican y son efectivos.</t>
        </r>
      </text>
    </comment>
    <comment ref="AC5" authorId="0" shapeId="0">
      <text>
        <r>
          <rPr>
            <sz val="10"/>
            <color indexed="81"/>
            <rFont val="Arial Narrow"/>
            <family val="2"/>
          </rPr>
          <t>Escribir de acuerdo al seguimiento realizado, por qué la acción de manejo del riesgo fue o no, eficaz, eficiente y efectiva, teniendo en cuenta  que la eficacia es una medición de resultado, donde se verifica en qué grado se realizaron las acciones planificadas y  se alcanzaron los resultados esperados, y que la eficiencia se relaciona con la optimización de recursos y el cumplimiento de tiempos es uno de ellos; en lo que tiene que ver con efectividad se debe mirar si las acciones  realizadas, fueron diferentes a los controles establecidos y si realmente complementaron a estos mismos controles, en la tarea de contrarrestar la probabilidad  de que las causas propicien la materialización del riesgo,  y/o el impacto de la posible materialización del riesgo. También mirar si en caso de ausencia de controles , sirvieron para que se crearan nuevos.</t>
        </r>
      </text>
    </comment>
    <comment ref="AD5" authorId="0" shapeId="0">
      <text>
        <r>
          <rPr>
            <sz val="10"/>
            <color indexed="81"/>
            <rFont val="Arial Narrow"/>
            <family val="2"/>
          </rPr>
          <t>Seleccione una de las opciones de la lista desplegable.
SIN INICIAR: Cuando no se ha hecho gestión alguna para cumplir con la acción.
EN PROCESO: Cuando se han realizado gestiones para cumplir con la acción y todavía no se ha terminado el cronograma dispuesto para tal fin.
CUMPLIDA: Cuando se realizó la acción completamente dentro del cronograma previsto.
INCUMPLIDA: Cuando no se realizó la acción completamente dentro del cronograma previsto.
N/A: En caso de no tener acciones asociadas a algún control que esté relacionado con el riesgo identificado, por favor combinar todas las celdas dispuestas para incluir el seguimiento respectivo de las acciones relacionadas con el riesgo y colocar N/A</t>
        </r>
        <r>
          <rPr>
            <sz val="9"/>
            <color indexed="81"/>
            <rFont val="Tahoma"/>
            <family val="2"/>
          </rPr>
          <t xml:space="preserve">
</t>
        </r>
      </text>
    </comment>
    <comment ref="AE5" authorId="2" shapeId="0">
      <text>
        <r>
          <rPr>
            <sz val="10"/>
            <color indexed="81"/>
            <rFont val="Arial Narrow"/>
            <family val="2"/>
          </rPr>
          <t>Seleccione una de las opciones de la lista desplegable.</t>
        </r>
        <r>
          <rPr>
            <sz val="10"/>
            <color indexed="81"/>
            <rFont val="Tahoma"/>
            <family val="2"/>
          </rPr>
          <t xml:space="preserve">
</t>
        </r>
      </text>
    </comment>
    <comment ref="AF5" authorId="2" shapeId="0">
      <text>
        <r>
          <rPr>
            <sz val="10"/>
            <color indexed="81"/>
            <rFont val="Arial Narrow"/>
            <family val="2"/>
          </rPr>
          <t xml:space="preserve">En caso de materialización del riesgo, describa por qué se presentó esta eventualidad, de lo contrario escriba N/A
</t>
        </r>
      </text>
    </comment>
    <comment ref="AG5" authorId="2" shapeId="0">
      <text>
        <r>
          <rPr>
            <sz val="10"/>
            <color indexed="81"/>
            <rFont val="Arial Narrow"/>
            <family val="2"/>
          </rPr>
          <t xml:space="preserve">Describa con base en las evidencias encontradas,  como se activó el plan   de contingencia proyectado con las correcciones y acciones correctivas, una vez se materializó el riesgo.
En caso de que el riesgo no se haya materializado, escriba N/A </t>
        </r>
      </text>
    </comment>
    <comment ref="AH5" authorId="3" shapeId="0">
      <text>
        <r>
          <rPr>
            <b/>
            <sz val="10"/>
            <color indexed="81"/>
            <rFont val="Arial Narrow"/>
            <family val="2"/>
          </rPr>
          <t xml:space="preserve">Registre la fecha en </t>
        </r>
        <r>
          <rPr>
            <sz val="10"/>
            <color indexed="81"/>
            <rFont val="Arial Narrow"/>
            <family val="2"/>
          </rPr>
          <t>que la Oficina de Control Interno realiza el seguimiento en formato DD/MM/AA</t>
        </r>
      </text>
    </comment>
    <comment ref="AI5" authorId="1" shapeId="0">
      <text>
        <r>
          <rPr>
            <sz val="10"/>
            <color indexed="81"/>
            <rFont val="Arial Narrow"/>
            <family val="2"/>
          </rPr>
          <t>Escribir el nombre del auditor de la OCI , que realizó el seguimiento.</t>
        </r>
      </text>
    </comment>
  </commentList>
</comments>
</file>

<file path=xl/comments4.xml><?xml version="1.0" encoding="utf-8"?>
<comments xmlns="http://schemas.openxmlformats.org/spreadsheetml/2006/main">
  <authors>
    <author>Yesnith Suarez Ariza</author>
    <author>Viviana Poveda</author>
    <author>Willson</author>
    <author>Alexandra Yomayuza</author>
  </authors>
  <commentList>
    <comment ref="V3" authorId="0" shapeId="0">
      <text>
        <r>
          <rPr>
            <sz val="9"/>
            <color indexed="81"/>
            <rFont val="Tahoma"/>
            <family val="2"/>
          </rPr>
          <t xml:space="preserve">Representa el seguimiento que realiza el responsable del proceso,  junto con sus equipos de trabajo, con el propósito de autoevaluar la aplicación de los controles y de sus acciones complementarias. </t>
        </r>
        <r>
          <rPr>
            <b/>
            <sz val="9"/>
            <color indexed="81"/>
            <rFont val="Tahoma"/>
            <family val="2"/>
          </rPr>
          <t xml:space="preserve">  </t>
        </r>
      </text>
    </comment>
    <comment ref="Q5" authorId="0" shapeId="0">
      <text>
        <r>
          <rPr>
            <sz val="9"/>
            <color indexed="81"/>
            <rFont val="Tahoma"/>
            <family val="2"/>
          </rPr>
          <t>Estas acciones deben ser ADICIONALES y DIFERENTES a los controles existentes identificados y aplicados, las mismas al igual que los controles, deben estar enfocadas a contrarrestar la probabilidad  de que las causas propicien la materialización del riesgo  y/o el impacto de la posible materialización del riesgo.
Tienen el propósito de fortalecer los puntos débiles o fallas identificadas en la evaluación de los controles aplicados que enfrentaron o atendieron el riesgo inherente.
Nota: En caso de que no existan controles, las acciones de manejo del riesgo que se establezcan, al no poder fortalecer los controles que como ya se expresó, por alguna razón no existen, deben estar dirigidas justamente a que al interior del proceso se creen nuevos controles. 
Si la evaluación del riesgo residual, se ubica en las zonas de riesgo MODERADA, ALTA o EXTREMA, se deben realizar acciones adicionales de manejo del riesgo.
Aclaración:
Es de anotar que las acciones de manejo del riesgo, se identifican según lo que se establezca por parte de las personas que operan el proceso, como necesarias para fortalecer los controles existentes o según la necesidad de crear controles si estos no existe, es decir, no hay una cantidad mínima ni máxima de acciones de manejo definida.   
Es importante que las acciones se realicen en un intervalo de tiempo razonable para así contrarrestar de mejor forma la materialización de los riesgos y el impacto de su materialización. 
Una vez se realicen las acciones, se hace necesario que se actualicen los controles que fueron fortalecidos con la realización de las mismas o se establezcan en la matriz de mapa de riesgos, si se acaban de crear; esta actualización requiere que se vuelvan a evaluar los controles para obtener una nueva calificación del riesgo inherente.</t>
        </r>
      </text>
    </comment>
    <comment ref="V5" authorId="1" shapeId="0">
      <text>
        <r>
          <rPr>
            <sz val="10"/>
            <color indexed="81"/>
            <rFont val="Arial Narrow"/>
            <family val="2"/>
          </rPr>
          <t xml:space="preserve">
Describir como fue la operación de los controles, durante el semestre evaluado, es decir, relacionar o describir de forma concreta con evidencias, como se aplicaron los controles.
</t>
        </r>
        <r>
          <rPr>
            <b/>
            <sz val="10"/>
            <color indexed="81"/>
            <rFont val="Arial Narrow"/>
            <family val="2"/>
          </rPr>
          <t>Nota:</t>
        </r>
        <r>
          <rPr>
            <sz val="10"/>
            <color indexed="81"/>
            <rFont val="Arial Narrow"/>
            <family val="2"/>
          </rPr>
          <t xml:space="preserve"> No es repetir lo que se encuentra descrito de forma general, en la identificación del control, es particularizar que se hizo durante el semestre de seguimiento o de evaluación   
</t>
        </r>
        <r>
          <rPr>
            <b/>
            <sz val="10"/>
            <color indexed="81"/>
            <rFont val="Arial Narrow"/>
            <family val="2"/>
          </rPr>
          <t>Nota:</t>
        </r>
        <r>
          <rPr>
            <sz val="10"/>
            <color indexed="81"/>
            <rFont val="Arial Narrow"/>
            <family val="2"/>
          </rPr>
          <t xml:space="preserve"> Si bien es cierto se debe hacer un seguimiento semestral por parte del responsable del proceso, para enviar a la Oficina de Control Interno, éste no es el único seguimiento que debe hacerse , ya que la administración del riesgo es un proceso dinámico que requiere de seguimiento y ajustes permanentes en la medida que las circunstancias presentadas así lo requieran.   </t>
        </r>
      </text>
    </comment>
    <comment ref="W5" authorId="1" shapeId="0">
      <text>
        <r>
          <rPr>
            <b/>
            <sz val="10"/>
            <color indexed="81"/>
            <rFont val="Arial Narrow"/>
            <family val="2"/>
          </rPr>
          <t>Describa</t>
        </r>
        <r>
          <rPr>
            <sz val="10"/>
            <color indexed="81"/>
            <rFont val="Arial Narrow"/>
            <family val="2"/>
          </rPr>
          <t xml:space="preserve"> la gestión realizada para dar cumplimiento a la acción de manejo del riesgo, en caso de que ya se haya cumplido su cronograma.  
En caso de no haberse cumplido aun el cronograma de la acción, describa la gestión realizada que evidencia su avance.
En caso de no tener acciones para ningún control que esté relacionado con el riesgo identificado, por favor combinar todas las celdas dispuestas para incluir el seguimiento respectivo de las acciones relacionadas con el riesgo y colocar </t>
        </r>
        <r>
          <rPr>
            <b/>
            <sz val="10"/>
            <color indexed="81"/>
            <rFont val="Arial Narrow"/>
            <family val="2"/>
          </rPr>
          <t xml:space="preserve">N/A </t>
        </r>
      </text>
    </comment>
    <comment ref="X5" authorId="1" shapeId="0">
      <text>
        <r>
          <rPr>
            <sz val="10"/>
            <color indexed="81"/>
            <rFont val="Arial Narrow"/>
            <family val="2"/>
          </rPr>
          <t xml:space="preserve">Seleccione una de las opciones de la lista desplegable.
</t>
        </r>
        <r>
          <rPr>
            <b/>
            <sz val="10"/>
            <color indexed="81"/>
            <rFont val="Arial Narrow"/>
            <family val="2"/>
          </rPr>
          <t>SIN INICIAR:</t>
        </r>
        <r>
          <rPr>
            <sz val="10"/>
            <color indexed="81"/>
            <rFont val="Arial Narrow"/>
            <family val="2"/>
          </rPr>
          <t xml:space="preserve"> Cuando no se ha hecho gestión alguna para cumplir con la acción.
</t>
        </r>
        <r>
          <rPr>
            <b/>
            <sz val="10"/>
            <color indexed="81"/>
            <rFont val="Arial Narrow"/>
            <family val="2"/>
          </rPr>
          <t xml:space="preserve">EN PROCESO: </t>
        </r>
        <r>
          <rPr>
            <sz val="10"/>
            <color indexed="81"/>
            <rFont val="Arial Narrow"/>
            <family val="2"/>
          </rPr>
          <t xml:space="preserve">Cuando se han realizado gestiones para cumplir con la acción y todavía no se ha terminado el cronograma dispuesto para tal fin.
</t>
        </r>
        <r>
          <rPr>
            <b/>
            <sz val="10"/>
            <color indexed="81"/>
            <rFont val="Arial Narrow"/>
            <family val="2"/>
          </rPr>
          <t xml:space="preserve">CUMPLIDA: </t>
        </r>
        <r>
          <rPr>
            <sz val="10"/>
            <color indexed="81"/>
            <rFont val="Arial Narrow"/>
            <family val="2"/>
          </rPr>
          <t xml:space="preserve">Cuando se realizó la acción completamente dentro del cronograma previsto.
</t>
        </r>
        <r>
          <rPr>
            <b/>
            <sz val="10"/>
            <color indexed="81"/>
            <rFont val="Arial Narrow"/>
            <family val="2"/>
          </rPr>
          <t xml:space="preserve">INCUMPLIDA: </t>
        </r>
        <r>
          <rPr>
            <sz val="10"/>
            <color indexed="81"/>
            <rFont val="Arial Narrow"/>
            <family val="2"/>
          </rPr>
          <t xml:space="preserve">Cuando no se realizó la acción completamente dentro del cronograma previsto.
</t>
        </r>
      </text>
    </comment>
    <comment ref="Y5" authorId="2" shapeId="0">
      <text>
        <r>
          <rPr>
            <sz val="10"/>
            <color indexed="81"/>
            <rFont val="Arial Narrow"/>
            <family val="2"/>
          </rPr>
          <t>Seleccione una de las opciones de la lista desplegable.</t>
        </r>
        <r>
          <rPr>
            <sz val="10"/>
            <color indexed="81"/>
            <rFont val="Tahoma"/>
            <family val="2"/>
          </rPr>
          <t xml:space="preserve">
</t>
        </r>
      </text>
    </comment>
    <comment ref="Z5" authorId="2" shapeId="0">
      <text>
        <r>
          <rPr>
            <sz val="10"/>
            <color indexed="81"/>
            <rFont val="Arial Narrow"/>
            <family val="2"/>
          </rPr>
          <t>En caso de materialización del riesgo, describa por qué se presentó esta eventualidad, de lo contrario escriba N/A</t>
        </r>
        <r>
          <rPr>
            <sz val="9"/>
            <color indexed="81"/>
            <rFont val="Tahoma"/>
            <family val="2"/>
          </rPr>
          <t xml:space="preserve">
</t>
        </r>
      </text>
    </comment>
    <comment ref="AA5" authorId="2" shapeId="0">
      <text>
        <r>
          <rPr>
            <sz val="10"/>
            <color indexed="81"/>
            <rFont val="Arial Narrow"/>
            <family val="2"/>
          </rPr>
          <t xml:space="preserve">Describa como se activó el plan   de contingencia proyectado con las correcciones y acciones correctivas, una vez se materializó el riesgo.
En caso de que el riesgo no se haya materializado, escriba N/A </t>
        </r>
      </text>
    </comment>
    <comment ref="AB5" authorId="0" shapeId="0">
      <text>
        <r>
          <rPr>
            <sz val="10"/>
            <color indexed="81"/>
            <rFont val="Arial Narrow"/>
            <family val="2"/>
          </rPr>
          <t>De acuerdo al seguimiento realizado escribir por qué los controles  están documentados, se aplican y son efectivos.</t>
        </r>
      </text>
    </comment>
    <comment ref="AC5" authorId="0" shapeId="0">
      <text>
        <r>
          <rPr>
            <sz val="10"/>
            <color indexed="81"/>
            <rFont val="Arial Narrow"/>
            <family val="2"/>
          </rPr>
          <t>Escribir de acuerdo al seguimiento realizado, por qué la acción de manejo del riesgo fue o no, eficaz, eficiente y efectiva, teniendo en cuenta  que la eficacia es una medición de resultado, donde se verifica en qué grado se realizaron las acciones planificadas y  se alcanzaron los resultados esperados, y que la eficiencia se relaciona con la optimización de recursos y el cumplimiento de tiempos es uno de ellos; en lo que tiene que ver con efectividad se debe mirar si las acciones  realizadas, fueron diferentes a los controles establecidos y si realmente complementaron a estos mismos controles, en la tarea de contrarrestar la probabilidad  de que las causas propicien la materialización del riesgo,  y/o el impacto de la posible materialización del riesgo. También mirar si en caso de ausencia de controles , sirvieron para que se crearan nuevos.</t>
        </r>
      </text>
    </comment>
    <comment ref="AD5" authorId="0" shapeId="0">
      <text>
        <r>
          <rPr>
            <sz val="10"/>
            <color indexed="81"/>
            <rFont val="Arial Narrow"/>
            <family val="2"/>
          </rPr>
          <t>Seleccione una de las opciones de la lista desplegable.
SIN INICIAR: Cuando no se ha hecho gestión alguna para cumplir con la acción.
EN PROCESO: Cuando se han realizado gestiones para cumplir con la acción y todavía no se ha terminado el cronograma dispuesto para tal fin.
CUMPLIDA: Cuando se realizó la acción completamente dentro del cronograma previsto.
INCUMPLIDA: Cuando no se realizó la acción completamente dentro del cronograma previsto.
N/A: En caso de no tener acciones asociadas a algún control que esté relacionado con el riesgo identificado, por favor combinar todas las celdas dispuestas para incluir el seguimiento respectivo de las acciones relacionadas con el riesgo y colocar N/A</t>
        </r>
        <r>
          <rPr>
            <sz val="9"/>
            <color indexed="81"/>
            <rFont val="Tahoma"/>
            <family val="2"/>
          </rPr>
          <t xml:space="preserve">
</t>
        </r>
      </text>
    </comment>
    <comment ref="AE5" authorId="2" shapeId="0">
      <text>
        <r>
          <rPr>
            <sz val="10"/>
            <color indexed="81"/>
            <rFont val="Arial Narrow"/>
            <family val="2"/>
          </rPr>
          <t>Seleccione una de las opciones de la lista desplegable.</t>
        </r>
        <r>
          <rPr>
            <sz val="10"/>
            <color indexed="81"/>
            <rFont val="Tahoma"/>
            <family val="2"/>
          </rPr>
          <t xml:space="preserve">
</t>
        </r>
      </text>
    </comment>
    <comment ref="AF5" authorId="2" shapeId="0">
      <text>
        <r>
          <rPr>
            <sz val="10"/>
            <color indexed="81"/>
            <rFont val="Arial Narrow"/>
            <family val="2"/>
          </rPr>
          <t xml:space="preserve">En caso de materialización del riesgo, describa por qué se presentó esta eventualidad, de lo contrario escriba N/A
</t>
        </r>
      </text>
    </comment>
    <comment ref="AG5" authorId="2" shapeId="0">
      <text>
        <r>
          <rPr>
            <sz val="10"/>
            <color indexed="81"/>
            <rFont val="Arial Narrow"/>
            <family val="2"/>
          </rPr>
          <t xml:space="preserve">Describa con base en las evidencias encontradas,  como se activó el plan   de contingencia proyectado con las correcciones y acciones correctivas, una vez se materializó el riesgo.
En caso de que el riesgo no se haya materializado, escriba N/A </t>
        </r>
      </text>
    </comment>
    <comment ref="AH5" authorId="3" shapeId="0">
      <text>
        <r>
          <rPr>
            <b/>
            <sz val="10"/>
            <color indexed="81"/>
            <rFont val="Arial Narrow"/>
            <family val="2"/>
          </rPr>
          <t xml:space="preserve">Registre la fecha en </t>
        </r>
        <r>
          <rPr>
            <sz val="10"/>
            <color indexed="81"/>
            <rFont val="Arial Narrow"/>
            <family val="2"/>
          </rPr>
          <t>que la Oficina de Control Interno realiza el seguimiento en formato DD/MM/AA</t>
        </r>
      </text>
    </comment>
    <comment ref="AI5" authorId="1" shapeId="0">
      <text>
        <r>
          <rPr>
            <sz val="10"/>
            <color indexed="81"/>
            <rFont val="Arial Narrow"/>
            <family val="2"/>
          </rPr>
          <t>Escribir el nombre del auditor de la OCI , que realizó el seguimiento.</t>
        </r>
      </text>
    </comment>
  </commentList>
</comments>
</file>

<file path=xl/comments5.xml><?xml version="1.0" encoding="utf-8"?>
<comments xmlns="http://schemas.openxmlformats.org/spreadsheetml/2006/main">
  <authors>
    <author>Yesnith Suarez Ariza</author>
    <author>Viviana Poveda</author>
    <author>Willson</author>
    <author>Alexandra Yomayuza</author>
  </authors>
  <commentList>
    <comment ref="V3" authorId="0" shapeId="0">
      <text>
        <r>
          <rPr>
            <sz val="9"/>
            <color indexed="81"/>
            <rFont val="Tahoma"/>
            <family val="2"/>
          </rPr>
          <t xml:space="preserve">Representa el seguimiento que realiza el responsable del proceso,  junto con sus equipos de trabajo, con el propósito de autoevaluar la aplicación de los controles y de sus acciones complementarias. </t>
        </r>
        <r>
          <rPr>
            <b/>
            <sz val="9"/>
            <color indexed="81"/>
            <rFont val="Tahoma"/>
            <family val="2"/>
          </rPr>
          <t xml:space="preserve">  </t>
        </r>
      </text>
    </comment>
    <comment ref="Q5" authorId="0" shapeId="0">
      <text>
        <r>
          <rPr>
            <sz val="9"/>
            <color indexed="81"/>
            <rFont val="Tahoma"/>
            <family val="2"/>
          </rPr>
          <t>Estas acciones deben ser ADICIONALES y DIFERENTES a los controles existentes identificados y aplicados, las mismas al igual que los controles, deben estar enfocadas a contrarrestar la probabilidad  de que las causas propicien la materialización del riesgo  y/o el impacto de la posible materialización del riesgo.
Tienen el propósito de fortalecer los puntos débiles o fallas identificadas en la evaluación de los controles aplicados que enfrentaron o atendieron el riesgo inherente.
Nota: En caso de que no existan controles, las acciones de manejo del riesgo que se establezcan, al no poder fortalecer los controles que como ya se expresó, por alguna razón no existen, deben estar dirigidas justamente a que al interior del proceso se creen nuevos controles. 
Si la evaluación del riesgo residual, se ubica en las zonas de riesgo MODERADA, ALTA o EXTREMA, se deben realizar acciones adicionales de manejo del riesgo.
Aclaración:
Es de anotar que las acciones de manejo del riesgo, se identifican según lo que se establezca por parte de las personas que operan el proceso, como necesarias para fortalecer los controles existentes o según la necesidad de crear controles si estos no existe, es decir, no hay una cantidad mínima ni máxima de acciones de manejo definida.   
Es importante que las acciones se realicen en un intervalo de tiempo razonable para así contrarrestar de mejor forma la materialización de los riesgos y el impacto de su materialización. 
Una vez se realicen las acciones, se hace necesario que se actualicen los controles que fueron fortalecidos con la realización de las mismas o se establezcan en la matriz de mapa de riesgos, si se acaban de crear; esta actualización requiere que se vuelvan a evaluar los controles para obtener una nueva calificación del riesgo inherente.</t>
        </r>
      </text>
    </comment>
    <comment ref="V5" authorId="1" shapeId="0">
      <text>
        <r>
          <rPr>
            <sz val="10"/>
            <color indexed="81"/>
            <rFont val="Arial Narrow"/>
            <family val="2"/>
          </rPr>
          <t xml:space="preserve">
Describir como fue la operación de los controles, durante el semestre evaluado, es decir, relacionar o describir de forma concreta con evidencias, como se aplicaron los controles.
</t>
        </r>
        <r>
          <rPr>
            <b/>
            <sz val="10"/>
            <color indexed="81"/>
            <rFont val="Arial Narrow"/>
            <family val="2"/>
          </rPr>
          <t>Nota:</t>
        </r>
        <r>
          <rPr>
            <sz val="10"/>
            <color indexed="81"/>
            <rFont val="Arial Narrow"/>
            <family val="2"/>
          </rPr>
          <t xml:space="preserve"> No es repetir lo que se encuentra descrito de forma general, en la identificación del control, es particularizar que se hizo durante el semestre de seguimiento o de evaluación   
</t>
        </r>
        <r>
          <rPr>
            <b/>
            <sz val="10"/>
            <color indexed="81"/>
            <rFont val="Arial Narrow"/>
            <family val="2"/>
          </rPr>
          <t>Nota:</t>
        </r>
        <r>
          <rPr>
            <sz val="10"/>
            <color indexed="81"/>
            <rFont val="Arial Narrow"/>
            <family val="2"/>
          </rPr>
          <t xml:space="preserve"> Si bien es cierto se debe hacer un seguimiento semestral por parte del responsable del proceso, para enviar a la Oficina de Control Interno, éste no es el único seguimiento que debe hacerse , ya que la administración del riesgo es un proceso dinámico que requiere de seguimiento y ajustes permanentes en la medida que las circunstancias presentadas así lo requieran.   </t>
        </r>
      </text>
    </comment>
    <comment ref="W5" authorId="1" shapeId="0">
      <text>
        <r>
          <rPr>
            <b/>
            <sz val="10"/>
            <color indexed="81"/>
            <rFont val="Arial Narrow"/>
            <family val="2"/>
          </rPr>
          <t>Describa</t>
        </r>
        <r>
          <rPr>
            <sz val="10"/>
            <color indexed="81"/>
            <rFont val="Arial Narrow"/>
            <family val="2"/>
          </rPr>
          <t xml:space="preserve"> la gestión realizada para dar cumplimiento a la acción de manejo del riesgo, en caso de que ya se haya cumplido su cronograma.  
En caso de no haberse cumplido aun el cronograma de la acción, describa la gestión realizada que evidencia su avance.
En caso de no tener acciones para ningún control que esté relacionado con el riesgo identificado, por favor combinar todas las celdas dispuestas para incluir el seguimiento respectivo de las acciones relacionadas con el riesgo y colocar </t>
        </r>
        <r>
          <rPr>
            <b/>
            <sz val="10"/>
            <color indexed="81"/>
            <rFont val="Arial Narrow"/>
            <family val="2"/>
          </rPr>
          <t xml:space="preserve">N/A </t>
        </r>
      </text>
    </comment>
    <comment ref="X5" authorId="1" shapeId="0">
      <text>
        <r>
          <rPr>
            <sz val="10"/>
            <color indexed="81"/>
            <rFont val="Arial Narrow"/>
            <family val="2"/>
          </rPr>
          <t xml:space="preserve">Seleccione una de las opciones de la lista desplegable.
</t>
        </r>
        <r>
          <rPr>
            <b/>
            <sz val="10"/>
            <color indexed="81"/>
            <rFont val="Arial Narrow"/>
            <family val="2"/>
          </rPr>
          <t>SIN INICIAR:</t>
        </r>
        <r>
          <rPr>
            <sz val="10"/>
            <color indexed="81"/>
            <rFont val="Arial Narrow"/>
            <family val="2"/>
          </rPr>
          <t xml:space="preserve"> Cuando no se ha hecho gestión alguna para cumplir con la acción.
</t>
        </r>
        <r>
          <rPr>
            <b/>
            <sz val="10"/>
            <color indexed="81"/>
            <rFont val="Arial Narrow"/>
            <family val="2"/>
          </rPr>
          <t xml:space="preserve">EN PROCESO: </t>
        </r>
        <r>
          <rPr>
            <sz val="10"/>
            <color indexed="81"/>
            <rFont val="Arial Narrow"/>
            <family val="2"/>
          </rPr>
          <t xml:space="preserve">Cuando se han realizado gestiones para cumplir con la acción y todavía no se ha terminado el cronograma dispuesto para tal fin.
</t>
        </r>
        <r>
          <rPr>
            <b/>
            <sz val="10"/>
            <color indexed="81"/>
            <rFont val="Arial Narrow"/>
            <family val="2"/>
          </rPr>
          <t xml:space="preserve">CUMPLIDA: </t>
        </r>
        <r>
          <rPr>
            <sz val="10"/>
            <color indexed="81"/>
            <rFont val="Arial Narrow"/>
            <family val="2"/>
          </rPr>
          <t xml:space="preserve">Cuando se realizó la acción completamente dentro del cronograma previsto.
</t>
        </r>
        <r>
          <rPr>
            <b/>
            <sz val="10"/>
            <color indexed="81"/>
            <rFont val="Arial Narrow"/>
            <family val="2"/>
          </rPr>
          <t xml:space="preserve">INCUMPLIDA: </t>
        </r>
        <r>
          <rPr>
            <sz val="10"/>
            <color indexed="81"/>
            <rFont val="Arial Narrow"/>
            <family val="2"/>
          </rPr>
          <t xml:space="preserve">Cuando no se realizó la acción completamente dentro del cronograma previsto.
</t>
        </r>
      </text>
    </comment>
    <comment ref="Y5" authorId="2" shapeId="0">
      <text>
        <r>
          <rPr>
            <sz val="10"/>
            <color indexed="81"/>
            <rFont val="Arial Narrow"/>
            <family val="2"/>
          </rPr>
          <t>Seleccione una de las opciones de la lista desplegable.</t>
        </r>
        <r>
          <rPr>
            <sz val="10"/>
            <color indexed="81"/>
            <rFont val="Tahoma"/>
            <family val="2"/>
          </rPr>
          <t xml:space="preserve">
</t>
        </r>
      </text>
    </comment>
    <comment ref="Z5" authorId="2" shapeId="0">
      <text>
        <r>
          <rPr>
            <sz val="10"/>
            <color indexed="81"/>
            <rFont val="Arial Narrow"/>
            <family val="2"/>
          </rPr>
          <t>En caso de materialización del riesgo, describa por qué se presentó esta eventualidad, de lo contrario escriba N/A</t>
        </r>
        <r>
          <rPr>
            <sz val="9"/>
            <color indexed="81"/>
            <rFont val="Tahoma"/>
            <family val="2"/>
          </rPr>
          <t xml:space="preserve">
</t>
        </r>
      </text>
    </comment>
    <comment ref="AA5" authorId="2" shapeId="0">
      <text>
        <r>
          <rPr>
            <sz val="10"/>
            <color indexed="81"/>
            <rFont val="Arial Narrow"/>
            <family val="2"/>
          </rPr>
          <t xml:space="preserve">Describa como se activó el plan   de contingencia proyectado con las correcciones y acciones correctivas, una vez se materializó el riesgo.
En caso de que el riesgo no se haya materializado, escriba N/A </t>
        </r>
      </text>
    </comment>
    <comment ref="AB5" authorId="0" shapeId="0">
      <text>
        <r>
          <rPr>
            <sz val="10"/>
            <color indexed="81"/>
            <rFont val="Arial Narrow"/>
            <family val="2"/>
          </rPr>
          <t>De acuerdo al seguimiento realizado escribir por qué los controles  están documentados, se aplican y son efectivos.</t>
        </r>
      </text>
    </comment>
    <comment ref="AC5" authorId="0" shapeId="0">
      <text>
        <r>
          <rPr>
            <sz val="10"/>
            <color indexed="81"/>
            <rFont val="Arial Narrow"/>
            <family val="2"/>
          </rPr>
          <t>Escribir de acuerdo al seguimiento realizado, por qué la acción de manejo del riesgo fue o no, eficaz, eficiente y efectiva, teniendo en cuenta  que la eficacia es una medición de resultado, donde se verifica en qué grado se realizaron las acciones planificadas y  se alcanzaron los resultados esperados, y que la eficiencia se relaciona con la optimización de recursos y el cumplimiento de tiempos es uno de ellos; en lo que tiene que ver con efectividad se debe mirar si las acciones  realizadas, fueron diferentes a los controles establecidos y si realmente complementaron a estos mismos controles, en la tarea de contrarrestar la probabilidad  de que las causas propicien la materialización del riesgo,  y/o el impacto de la posible materialización del riesgo. También mirar si en caso de ausencia de controles , sirvieron para que se crearan nuevos.</t>
        </r>
      </text>
    </comment>
    <comment ref="AD5" authorId="0" shapeId="0">
      <text>
        <r>
          <rPr>
            <sz val="10"/>
            <color indexed="81"/>
            <rFont val="Arial Narrow"/>
            <family val="2"/>
          </rPr>
          <t>Seleccione una de las opciones de la lista desplegable.
SIN INICIAR: Cuando no se ha hecho gestión alguna para cumplir con la acción.
EN PROCESO: Cuando se han realizado gestiones para cumplir con la acción y todavía no se ha terminado el cronograma dispuesto para tal fin.
CUMPLIDA: Cuando se realizó la acción completamente dentro del cronograma previsto.
INCUMPLIDA: Cuando no se realizó la acción completamente dentro del cronograma previsto.
N/A: En caso de no tener acciones asociadas a algún control que esté relacionado con el riesgo identificado, por favor combinar todas las celdas dispuestas para incluir el seguimiento respectivo de las acciones relacionadas con el riesgo y colocar N/A</t>
        </r>
        <r>
          <rPr>
            <sz val="9"/>
            <color indexed="81"/>
            <rFont val="Tahoma"/>
            <family val="2"/>
          </rPr>
          <t xml:space="preserve">
</t>
        </r>
      </text>
    </comment>
    <comment ref="AE5" authorId="2" shapeId="0">
      <text>
        <r>
          <rPr>
            <sz val="10"/>
            <color indexed="81"/>
            <rFont val="Arial Narrow"/>
            <family val="2"/>
          </rPr>
          <t>Seleccione una de las opciones de la lista desplegable.</t>
        </r>
        <r>
          <rPr>
            <sz val="10"/>
            <color indexed="81"/>
            <rFont val="Tahoma"/>
            <family val="2"/>
          </rPr>
          <t xml:space="preserve">
</t>
        </r>
      </text>
    </comment>
    <comment ref="AF5" authorId="2" shapeId="0">
      <text>
        <r>
          <rPr>
            <sz val="10"/>
            <color indexed="81"/>
            <rFont val="Arial Narrow"/>
            <family val="2"/>
          </rPr>
          <t xml:space="preserve">En caso de materialización del riesgo, describa por qué se presentó esta eventualidad, de lo contrario escriba N/A
</t>
        </r>
      </text>
    </comment>
    <comment ref="AG5" authorId="2" shapeId="0">
      <text>
        <r>
          <rPr>
            <sz val="10"/>
            <color indexed="81"/>
            <rFont val="Arial Narrow"/>
            <family val="2"/>
          </rPr>
          <t xml:space="preserve">Describa con base en las evidencias encontradas,  como se activó el plan   de contingencia proyectado con las correcciones y acciones correctivas, una vez se materializó el riesgo.
En caso de que el riesgo no se haya materializado, escriba N/A </t>
        </r>
      </text>
    </comment>
    <comment ref="AH5" authorId="3" shapeId="0">
      <text>
        <r>
          <rPr>
            <b/>
            <sz val="10"/>
            <color indexed="81"/>
            <rFont val="Arial Narrow"/>
            <family val="2"/>
          </rPr>
          <t xml:space="preserve">Registre la fecha en </t>
        </r>
        <r>
          <rPr>
            <sz val="10"/>
            <color indexed="81"/>
            <rFont val="Arial Narrow"/>
            <family val="2"/>
          </rPr>
          <t>que la Oficina de Control Interno realiza el seguimiento en formato DD/MM/AA</t>
        </r>
      </text>
    </comment>
    <comment ref="AI5" authorId="1" shapeId="0">
      <text>
        <r>
          <rPr>
            <sz val="10"/>
            <color indexed="81"/>
            <rFont val="Arial Narrow"/>
            <family val="2"/>
          </rPr>
          <t>Escribir el nombre del auditor de la OCI , que realizó el seguimiento.</t>
        </r>
      </text>
    </comment>
  </commentList>
</comments>
</file>

<file path=xl/comments6.xml><?xml version="1.0" encoding="utf-8"?>
<comments xmlns="http://schemas.openxmlformats.org/spreadsheetml/2006/main">
  <authors>
    <author>Yesnith Suarez Ariza</author>
    <author>Viviana Poveda</author>
    <author>Willson</author>
    <author>Alexandra Yomayuza</author>
  </authors>
  <commentList>
    <comment ref="V3" authorId="0" shapeId="0">
      <text>
        <r>
          <rPr>
            <sz val="9"/>
            <color indexed="81"/>
            <rFont val="Tahoma"/>
            <family val="2"/>
          </rPr>
          <t xml:space="preserve">Representa el seguimiento que realiza el responsable del proceso,  junto con sus equipos de trabajo, con el propósito de autoevaluar la aplicación de los controles y de sus acciones complementarias. </t>
        </r>
        <r>
          <rPr>
            <b/>
            <sz val="9"/>
            <color indexed="81"/>
            <rFont val="Tahoma"/>
            <family val="2"/>
          </rPr>
          <t xml:space="preserve">  </t>
        </r>
      </text>
    </comment>
    <comment ref="Q5" authorId="0" shapeId="0">
      <text>
        <r>
          <rPr>
            <sz val="9"/>
            <color indexed="81"/>
            <rFont val="Tahoma"/>
            <family val="2"/>
          </rPr>
          <t>Estas acciones deben ser ADICIONALES y DIFERENTES a los controles existentes identificados y aplicados, las mismas al igual que los controles, deben estar enfocadas a contrarrestar la probabilidad  de que las causas propicien la materialización del riesgo  y/o el impacto de la posible materialización del riesgo.
Tienen el propósito de fortalecer los puntos débiles o fallas identificadas en la evaluación de los controles aplicados que enfrentaron o atendieron el riesgo inherente.
Nota: En caso de que no existan controles, las acciones de manejo del riesgo que se establezcan, al no poder fortalecer los controles que como ya se expresó, por alguna razón no existen, deben estar dirigidas justamente a que al interior del proceso se creen nuevos controles. 
Si la evaluación del riesgo residual, se ubica en las zonas de riesgo MODERADA, ALTA o EXTREMA, se deben realizar acciones adicionales de manejo del riesgo.
Aclaración:
Es de anotar que las acciones de manejo del riesgo, se identifican según lo que se establezca por parte de las personas que operan el proceso, como necesarias para fortalecer los controles existentes o según la necesidad de crear controles si estos no existe, es decir, no hay una cantidad mínima ni máxima de acciones de manejo definida.   
Es importante que las acciones se realicen en un intervalo de tiempo razonable para así contrarrestar de mejor forma la materialización de los riesgos y el impacto de su materialización. 
Una vez se realicen las acciones, se hace necesario que se actualicen los controles que fueron fortalecidos con la realización de las mismas o se establezcan en la matriz de mapa de riesgos, si se acaban de crear; esta actualización requiere que se vuelvan a evaluar los controles para obtener una nueva calificación del riesgo inherente.</t>
        </r>
      </text>
    </comment>
    <comment ref="V5" authorId="1" shapeId="0">
      <text>
        <r>
          <rPr>
            <sz val="10"/>
            <color indexed="81"/>
            <rFont val="Arial Narrow"/>
            <family val="2"/>
          </rPr>
          <t xml:space="preserve">
Describir como fue la operación de los controles, durante el semestre evaluado, es decir, relacionar o describir de forma concreta con evidencias, como se aplicaron los controles.
</t>
        </r>
        <r>
          <rPr>
            <b/>
            <sz val="10"/>
            <color indexed="81"/>
            <rFont val="Arial Narrow"/>
            <family val="2"/>
          </rPr>
          <t>Nota:</t>
        </r>
        <r>
          <rPr>
            <sz val="10"/>
            <color indexed="81"/>
            <rFont val="Arial Narrow"/>
            <family val="2"/>
          </rPr>
          <t xml:space="preserve"> No es repetir lo que se encuentra descrito de forma general, en la identificación del control, es particularizar que se hizo durante el semestre de seguimiento o de evaluación   
</t>
        </r>
        <r>
          <rPr>
            <b/>
            <sz val="10"/>
            <color indexed="81"/>
            <rFont val="Arial Narrow"/>
            <family val="2"/>
          </rPr>
          <t>Nota:</t>
        </r>
        <r>
          <rPr>
            <sz val="10"/>
            <color indexed="81"/>
            <rFont val="Arial Narrow"/>
            <family val="2"/>
          </rPr>
          <t xml:space="preserve"> Si bien es cierto se debe hacer un seguimiento semestral por parte del responsable del proceso, para enviar a la Oficina de Control Interno, éste no es el único seguimiento que debe hacerse , ya que la administración del riesgo es un proceso dinámico que requiere de seguimiento y ajustes permanentes en la medida que las circunstancias presentadas así lo requieran.   </t>
        </r>
      </text>
    </comment>
    <comment ref="W5" authorId="1" shapeId="0">
      <text>
        <r>
          <rPr>
            <b/>
            <sz val="10"/>
            <color indexed="81"/>
            <rFont val="Arial Narrow"/>
            <family val="2"/>
          </rPr>
          <t>Describa</t>
        </r>
        <r>
          <rPr>
            <sz val="10"/>
            <color indexed="81"/>
            <rFont val="Arial Narrow"/>
            <family val="2"/>
          </rPr>
          <t xml:space="preserve"> la gestión realizada para dar cumplimiento a la acción de manejo del riesgo, en caso de que ya se haya cumplido su cronograma.  
En caso de no haberse cumplido aun el cronograma de la acción, describa la gestión realizada que evidencia su avance.
En caso de no tener acciones para ningún control que esté relacionado con el riesgo identificado, por favor combinar todas las celdas dispuestas para incluir el seguimiento respectivo de las acciones relacionadas con el riesgo y colocar </t>
        </r>
        <r>
          <rPr>
            <b/>
            <sz val="10"/>
            <color indexed="81"/>
            <rFont val="Arial Narrow"/>
            <family val="2"/>
          </rPr>
          <t xml:space="preserve">N/A </t>
        </r>
      </text>
    </comment>
    <comment ref="X5" authorId="1" shapeId="0">
      <text>
        <r>
          <rPr>
            <sz val="10"/>
            <color indexed="81"/>
            <rFont val="Arial Narrow"/>
            <family val="2"/>
          </rPr>
          <t xml:space="preserve">Seleccione una de las opciones de la lista desplegable.
</t>
        </r>
        <r>
          <rPr>
            <b/>
            <sz val="10"/>
            <color indexed="81"/>
            <rFont val="Arial Narrow"/>
            <family val="2"/>
          </rPr>
          <t>SIN INICIAR:</t>
        </r>
        <r>
          <rPr>
            <sz val="10"/>
            <color indexed="81"/>
            <rFont val="Arial Narrow"/>
            <family val="2"/>
          </rPr>
          <t xml:space="preserve"> Cuando no se ha hecho gestión alguna para cumplir con la acción.
</t>
        </r>
        <r>
          <rPr>
            <b/>
            <sz val="10"/>
            <color indexed="81"/>
            <rFont val="Arial Narrow"/>
            <family val="2"/>
          </rPr>
          <t xml:space="preserve">EN PROCESO: </t>
        </r>
        <r>
          <rPr>
            <sz val="10"/>
            <color indexed="81"/>
            <rFont val="Arial Narrow"/>
            <family val="2"/>
          </rPr>
          <t xml:space="preserve">Cuando se han realizado gestiones para cumplir con la acción y todavía no se ha terminado el cronograma dispuesto para tal fin.
</t>
        </r>
        <r>
          <rPr>
            <b/>
            <sz val="10"/>
            <color indexed="81"/>
            <rFont val="Arial Narrow"/>
            <family val="2"/>
          </rPr>
          <t xml:space="preserve">CUMPLIDA: </t>
        </r>
        <r>
          <rPr>
            <sz val="10"/>
            <color indexed="81"/>
            <rFont val="Arial Narrow"/>
            <family val="2"/>
          </rPr>
          <t xml:space="preserve">Cuando se realizó la acción completamente dentro del cronograma previsto.
</t>
        </r>
        <r>
          <rPr>
            <b/>
            <sz val="10"/>
            <color indexed="81"/>
            <rFont val="Arial Narrow"/>
            <family val="2"/>
          </rPr>
          <t xml:space="preserve">INCUMPLIDA: </t>
        </r>
        <r>
          <rPr>
            <sz val="10"/>
            <color indexed="81"/>
            <rFont val="Arial Narrow"/>
            <family val="2"/>
          </rPr>
          <t xml:space="preserve">Cuando no se realizó la acción completamente dentro del cronograma previsto.
</t>
        </r>
      </text>
    </comment>
    <comment ref="Y5" authorId="2" shapeId="0">
      <text>
        <r>
          <rPr>
            <sz val="10"/>
            <color indexed="81"/>
            <rFont val="Arial Narrow"/>
            <family val="2"/>
          </rPr>
          <t>Seleccione una de las opciones de la lista desplegable.</t>
        </r>
        <r>
          <rPr>
            <sz val="10"/>
            <color indexed="81"/>
            <rFont val="Tahoma"/>
            <family val="2"/>
          </rPr>
          <t xml:space="preserve">
</t>
        </r>
      </text>
    </comment>
    <comment ref="Z5" authorId="2" shapeId="0">
      <text>
        <r>
          <rPr>
            <sz val="10"/>
            <color indexed="81"/>
            <rFont val="Arial Narrow"/>
            <family val="2"/>
          </rPr>
          <t>En caso de materialización del riesgo, describa por qué se presentó esta eventualidad, de lo contrario escriba N/A</t>
        </r>
        <r>
          <rPr>
            <sz val="9"/>
            <color indexed="81"/>
            <rFont val="Tahoma"/>
            <family val="2"/>
          </rPr>
          <t xml:space="preserve">
</t>
        </r>
      </text>
    </comment>
    <comment ref="AA5" authorId="2" shapeId="0">
      <text>
        <r>
          <rPr>
            <sz val="10"/>
            <color indexed="81"/>
            <rFont val="Arial Narrow"/>
            <family val="2"/>
          </rPr>
          <t xml:space="preserve">Describa como se activó el plan   de contingencia proyectado con las correcciones y acciones correctivas, una vez se materializó el riesgo.
En caso de que el riesgo no se haya materializado, escriba N/A </t>
        </r>
      </text>
    </comment>
    <comment ref="AB5" authorId="0" shapeId="0">
      <text>
        <r>
          <rPr>
            <sz val="10"/>
            <color indexed="81"/>
            <rFont val="Arial Narrow"/>
            <family val="2"/>
          </rPr>
          <t>De acuerdo al seguimiento realizado escribir por qué los controles  están documentados, se aplican y son efectivos.</t>
        </r>
      </text>
    </comment>
    <comment ref="AC5" authorId="0" shapeId="0">
      <text>
        <r>
          <rPr>
            <sz val="10"/>
            <color indexed="81"/>
            <rFont val="Arial Narrow"/>
            <family val="2"/>
          </rPr>
          <t>Escribir de acuerdo al seguimiento realizado, por qué la acción de manejo del riesgo fue o no, eficaz, eficiente y efectiva, teniendo en cuenta  que la eficacia es una medición de resultado, donde se verifica en qué grado se realizaron las acciones planificadas y  se alcanzaron los resultados esperados, y que la eficiencia se relaciona con la optimización de recursos y el cumplimiento de tiempos es uno de ellos; en lo que tiene que ver con efectividad se debe mirar si las acciones  realizadas, fueron diferentes a los controles establecidos y si realmente complementaron a estos mismos controles, en la tarea de contrarrestar la probabilidad  de que las causas propicien la materialización del riesgo,  y/o el impacto de la posible materialización del riesgo. También mirar si en caso de ausencia de controles , sirvieron para que se crearan nuevos.</t>
        </r>
      </text>
    </comment>
    <comment ref="AD5" authorId="0" shapeId="0">
      <text>
        <r>
          <rPr>
            <sz val="10"/>
            <color indexed="81"/>
            <rFont val="Arial Narrow"/>
            <family val="2"/>
          </rPr>
          <t>Seleccione una de las opciones de la lista desplegable.
SIN INICIAR: Cuando no se ha hecho gestión alguna para cumplir con la acción.
EN PROCESO: Cuando se han realizado gestiones para cumplir con la acción y todavía no se ha terminado el cronograma dispuesto para tal fin.
CUMPLIDA: Cuando se realizó la acción completamente dentro del cronograma previsto.
INCUMPLIDA: Cuando no se realizó la acción completamente dentro del cronograma previsto.
N/A: En caso de no tener acciones asociadas a algún control que esté relacionado con el riesgo identificado, por favor combinar todas las celdas dispuestas para incluir el seguimiento respectivo de las acciones relacionadas con el riesgo y colocar N/A</t>
        </r>
        <r>
          <rPr>
            <sz val="9"/>
            <color indexed="81"/>
            <rFont val="Tahoma"/>
            <family val="2"/>
          </rPr>
          <t xml:space="preserve">
</t>
        </r>
      </text>
    </comment>
    <comment ref="AE5" authorId="2" shapeId="0">
      <text>
        <r>
          <rPr>
            <sz val="10"/>
            <color indexed="81"/>
            <rFont val="Arial Narrow"/>
            <family val="2"/>
          </rPr>
          <t>Seleccione una de las opciones de la lista desplegable.</t>
        </r>
        <r>
          <rPr>
            <sz val="10"/>
            <color indexed="81"/>
            <rFont val="Tahoma"/>
            <family val="2"/>
          </rPr>
          <t xml:space="preserve">
</t>
        </r>
      </text>
    </comment>
    <comment ref="AF5" authorId="2" shapeId="0">
      <text>
        <r>
          <rPr>
            <sz val="10"/>
            <color indexed="81"/>
            <rFont val="Arial Narrow"/>
            <family val="2"/>
          </rPr>
          <t xml:space="preserve">En caso de materialización del riesgo, describa por qué se presentó esta eventualidad, de lo contrario escriba N/A
</t>
        </r>
      </text>
    </comment>
    <comment ref="AG5" authorId="2" shapeId="0">
      <text>
        <r>
          <rPr>
            <sz val="10"/>
            <color indexed="81"/>
            <rFont val="Arial Narrow"/>
            <family val="2"/>
          </rPr>
          <t xml:space="preserve">Describa con base en las evidencias encontradas,  como se activó el plan   de contingencia proyectado con las correcciones y acciones correctivas, una vez se materializó el riesgo.
En caso de que el riesgo no se haya materializado, escriba N/A </t>
        </r>
      </text>
    </comment>
    <comment ref="AH5" authorId="3" shapeId="0">
      <text>
        <r>
          <rPr>
            <b/>
            <sz val="10"/>
            <color indexed="81"/>
            <rFont val="Arial Narrow"/>
            <family val="2"/>
          </rPr>
          <t xml:space="preserve">Registre la fecha en </t>
        </r>
        <r>
          <rPr>
            <sz val="10"/>
            <color indexed="81"/>
            <rFont val="Arial Narrow"/>
            <family val="2"/>
          </rPr>
          <t>que la Oficina de Control Interno realiza el seguimiento en formato DD/MM/AA</t>
        </r>
      </text>
    </comment>
    <comment ref="AI5" authorId="1" shapeId="0">
      <text>
        <r>
          <rPr>
            <sz val="10"/>
            <color indexed="81"/>
            <rFont val="Arial Narrow"/>
            <family val="2"/>
          </rPr>
          <t>Escribir el nombre del auditor de la OCI , que realizó el seguimiento.</t>
        </r>
      </text>
    </comment>
  </commentList>
</comments>
</file>

<file path=xl/comments7.xml><?xml version="1.0" encoding="utf-8"?>
<comments xmlns="http://schemas.openxmlformats.org/spreadsheetml/2006/main">
  <authors>
    <author>Yesnith Suarez Ariza</author>
    <author>Viviana Poveda</author>
    <author>Willson</author>
    <author>Alexandra Yomayuza</author>
  </authors>
  <commentList>
    <comment ref="V5" authorId="0" shapeId="0">
      <text>
        <r>
          <rPr>
            <sz val="9"/>
            <color indexed="81"/>
            <rFont val="Tahoma"/>
            <family val="2"/>
          </rPr>
          <t xml:space="preserve">Representa el seguimiento que realiza el responsable del proceso,  junto con sus equipos de trabajo, con el propósito de autoevaluar la aplicación de los controles y de sus acciones complementarias. </t>
        </r>
        <r>
          <rPr>
            <b/>
            <sz val="9"/>
            <color indexed="81"/>
            <rFont val="Tahoma"/>
            <family val="2"/>
          </rPr>
          <t xml:space="preserve">  </t>
        </r>
      </text>
    </comment>
    <comment ref="Q7" authorId="0" shapeId="0">
      <text>
        <r>
          <rPr>
            <sz val="9"/>
            <color indexed="81"/>
            <rFont val="Tahoma"/>
            <family val="2"/>
          </rPr>
          <t>Estas acciones deben ser ADICIONALES y DIFERENTES a los controles existentes identificados y aplicados, las mismas al igual que los controles, deben estar enfocadas a contrarrestar la probabilidad  de que las causas propicien la materialización del riesgo  y/o el impacto de la posible materialización del riesgo.
Tienen el propósito de fortalecer los puntos débiles o fallas identificadas en la evaluación de los controles aplicados que enfrentaron o atendieron el riesgo inherente.
Nota: En caso de que no existan controles, las acciones de manejo del riesgo que se establezcan, al no poder fortalecer los controles que como ya se expresó, por alguna razón no existen, deben estar dirigidas justamente a que al interior del proceso se creen nuevos controles. 
Si la evaluación del riesgo residual, se ubica en las zonas de riesgo MODERADA, ALTA o EXTREMA, se deben realizar acciones adicionales de manejo del riesgo.
Aclaración:
Es de anotar que las acciones de manejo del riesgo, se identifican según lo que se establezca por parte de las personas que operan el proceso, como necesarias para fortalecer los controles existentes o según la necesidad de crear controles si estos no existe, es decir, no hay una cantidad mínima ni máxima de acciones de manejo definida.   
Es importante que las acciones se realicen en un intervalo de tiempo razonable para así contrarrestar de mejor forma la materialización de los riesgos y el impacto de su materialización. 
Una vez se realicen las acciones, se hace necesario que se actualicen los controles que fueron fortalecidos con la realización de las mismas o se establezcan en la matriz de mapa de riesgos, si se acaban de crear; esta actualización requiere que se vuelvan a evaluar los controles para obtener una nueva calificación del riesgo inherente.</t>
        </r>
      </text>
    </comment>
    <comment ref="V7" authorId="1" shapeId="0">
      <text>
        <r>
          <rPr>
            <sz val="10"/>
            <color indexed="81"/>
            <rFont val="Arial Narrow"/>
            <family val="2"/>
          </rPr>
          <t xml:space="preserve">
Describir como fue la operación de los controles, durante el semestre evaluado, es decir, relacionar o describir de forma concreta con evidencias, como se aplicaron los controles.
</t>
        </r>
        <r>
          <rPr>
            <b/>
            <sz val="10"/>
            <color indexed="81"/>
            <rFont val="Arial Narrow"/>
            <family val="2"/>
          </rPr>
          <t>Nota:</t>
        </r>
        <r>
          <rPr>
            <sz val="10"/>
            <color indexed="81"/>
            <rFont val="Arial Narrow"/>
            <family val="2"/>
          </rPr>
          <t xml:space="preserve"> No es repetir lo que se encuentra descrito de forma general, en la identificación del control, es particularizar que se hizo durante el semestre de seguimiento o de evaluación   
</t>
        </r>
        <r>
          <rPr>
            <b/>
            <sz val="10"/>
            <color indexed="81"/>
            <rFont val="Arial Narrow"/>
            <family val="2"/>
          </rPr>
          <t>Nota:</t>
        </r>
        <r>
          <rPr>
            <sz val="10"/>
            <color indexed="81"/>
            <rFont val="Arial Narrow"/>
            <family val="2"/>
          </rPr>
          <t xml:space="preserve"> Si bien es cierto se debe hacer un seguimiento semestral por parte del responsable del proceso, para enviar a la Oficina de Control Interno, éste no es el único seguimiento que debe hacerse , ya que la administración del riesgo es un proceso dinámico que requiere de seguimiento y ajustes permanentes en la medida que las circunstancias presentadas así lo requieran.   </t>
        </r>
      </text>
    </comment>
    <comment ref="W7" authorId="1" shapeId="0">
      <text>
        <r>
          <rPr>
            <b/>
            <sz val="10"/>
            <color indexed="81"/>
            <rFont val="Arial Narrow"/>
            <family val="2"/>
          </rPr>
          <t>Describa</t>
        </r>
        <r>
          <rPr>
            <sz val="10"/>
            <color indexed="81"/>
            <rFont val="Arial Narrow"/>
            <family val="2"/>
          </rPr>
          <t xml:space="preserve"> la gestión realizada para dar cumplimiento a la acción de manejo del riesgo, en caso de que ya se haya cumplido su cronograma.  
En caso de no haberse cumplido aun el cronograma de la acción, describa la gestión realizada que evidencia su avance.
En caso de no tener acciones para ningún control que esté relacionado con el riesgo identificado, por favor combinar todas las celdas dispuestas para incluir el seguimiento respectivo de las acciones relacionadas con el riesgo y colocar </t>
        </r>
        <r>
          <rPr>
            <b/>
            <sz val="10"/>
            <color indexed="81"/>
            <rFont val="Arial Narrow"/>
            <family val="2"/>
          </rPr>
          <t xml:space="preserve">N/A </t>
        </r>
      </text>
    </comment>
    <comment ref="X7" authorId="1" shapeId="0">
      <text>
        <r>
          <rPr>
            <sz val="10"/>
            <color indexed="81"/>
            <rFont val="Arial Narrow"/>
            <family val="2"/>
          </rPr>
          <t xml:space="preserve">Seleccione una de las opciones de la lista desplegable.
</t>
        </r>
        <r>
          <rPr>
            <b/>
            <sz val="10"/>
            <color indexed="81"/>
            <rFont val="Arial Narrow"/>
            <family val="2"/>
          </rPr>
          <t>SIN INICIAR:</t>
        </r>
        <r>
          <rPr>
            <sz val="10"/>
            <color indexed="81"/>
            <rFont val="Arial Narrow"/>
            <family val="2"/>
          </rPr>
          <t xml:space="preserve"> Cuando no se ha hecho gestión alguna para cumplir con la acción.
</t>
        </r>
        <r>
          <rPr>
            <b/>
            <sz val="10"/>
            <color indexed="81"/>
            <rFont val="Arial Narrow"/>
            <family val="2"/>
          </rPr>
          <t xml:space="preserve">EN PROCESO: </t>
        </r>
        <r>
          <rPr>
            <sz val="10"/>
            <color indexed="81"/>
            <rFont val="Arial Narrow"/>
            <family val="2"/>
          </rPr>
          <t xml:space="preserve">Cuando se han realizado gestiones para cumplir con la acción y todavía no se ha terminado el cronograma dispuesto para tal fin.
</t>
        </r>
        <r>
          <rPr>
            <b/>
            <sz val="10"/>
            <color indexed="81"/>
            <rFont val="Arial Narrow"/>
            <family val="2"/>
          </rPr>
          <t xml:space="preserve">CUMPLIDA: </t>
        </r>
        <r>
          <rPr>
            <sz val="10"/>
            <color indexed="81"/>
            <rFont val="Arial Narrow"/>
            <family val="2"/>
          </rPr>
          <t xml:space="preserve">Cuando se realizó la acción completamente dentro del cronograma previsto.
</t>
        </r>
        <r>
          <rPr>
            <b/>
            <sz val="10"/>
            <color indexed="81"/>
            <rFont val="Arial Narrow"/>
            <family val="2"/>
          </rPr>
          <t xml:space="preserve">INCUMPLIDA: </t>
        </r>
        <r>
          <rPr>
            <sz val="10"/>
            <color indexed="81"/>
            <rFont val="Arial Narrow"/>
            <family val="2"/>
          </rPr>
          <t xml:space="preserve">Cuando no se realizó la acción completamente dentro del cronograma previsto.
</t>
        </r>
      </text>
    </comment>
    <comment ref="Y7" authorId="2" shapeId="0">
      <text>
        <r>
          <rPr>
            <sz val="10"/>
            <color indexed="81"/>
            <rFont val="Arial Narrow"/>
            <family val="2"/>
          </rPr>
          <t>Seleccione una de las opciones de la lista desplegable.</t>
        </r>
        <r>
          <rPr>
            <sz val="10"/>
            <color indexed="81"/>
            <rFont val="Tahoma"/>
            <family val="2"/>
          </rPr>
          <t xml:space="preserve">
</t>
        </r>
      </text>
    </comment>
    <comment ref="Z7" authorId="2" shapeId="0">
      <text>
        <r>
          <rPr>
            <sz val="10"/>
            <color indexed="81"/>
            <rFont val="Arial Narrow"/>
            <family val="2"/>
          </rPr>
          <t>En caso de materialización del riesgo, describa por qué se presentó esta eventualidad, de lo contrario escriba N/A</t>
        </r>
        <r>
          <rPr>
            <sz val="9"/>
            <color indexed="81"/>
            <rFont val="Tahoma"/>
            <family val="2"/>
          </rPr>
          <t xml:space="preserve">
</t>
        </r>
      </text>
    </comment>
    <comment ref="AA7" authorId="2" shapeId="0">
      <text>
        <r>
          <rPr>
            <sz val="10"/>
            <color indexed="81"/>
            <rFont val="Arial Narrow"/>
            <family val="2"/>
          </rPr>
          <t xml:space="preserve">Describa como se activó el plan   de contingencia proyectado con las correcciones y acciones correctivas, una vez se materializó el riesgo.
En caso de que el riesgo no se haya materializado, escriba N/A </t>
        </r>
      </text>
    </comment>
    <comment ref="AB7" authorId="0" shapeId="0">
      <text>
        <r>
          <rPr>
            <sz val="10"/>
            <color indexed="81"/>
            <rFont val="Arial Narrow"/>
            <family val="2"/>
          </rPr>
          <t>De acuerdo al seguimiento realizado escribir por qué los controles  están documentados, se aplican y son efectivos.</t>
        </r>
      </text>
    </comment>
    <comment ref="AC7" authorId="0" shapeId="0">
      <text>
        <r>
          <rPr>
            <sz val="10"/>
            <color indexed="81"/>
            <rFont val="Arial Narrow"/>
            <family val="2"/>
          </rPr>
          <t>Escribir de acuerdo al seguimiento realizado, por qué la acción de manejo del riesgo fue o no, eficaz, eficiente y efectiva, teniendo en cuenta  que la eficacia es una medición de resultado, donde se verifica en qué grado se realizaron las acciones planificadas y  se alcanzaron los resultados esperados, y que la eficiencia se relaciona con la optimización de recursos y el cumplimiento de tiempos es uno de ellos; en lo que tiene que ver con efectividad se debe mirar si las acciones  realizadas, fueron diferentes a los controles establecidos y si realmente complementaron a estos mismos controles, en la tarea de contrarrestar la probabilidad  de que las causas propicien la materialización del riesgo,  y/o el impacto de la posible materialización del riesgo. También mirar si en caso de ausencia de controles , sirvieron para que se crearan nuevos.</t>
        </r>
      </text>
    </comment>
    <comment ref="AD7" authorId="0" shapeId="0">
      <text>
        <r>
          <rPr>
            <sz val="10"/>
            <color indexed="81"/>
            <rFont val="Arial Narrow"/>
            <family val="2"/>
          </rPr>
          <t>Seleccione una de las opciones de la lista desplegable.
SIN INICIAR: Cuando no se ha hecho gestión alguna para cumplir con la acción.
EN PROCESO: Cuando se han realizado gestiones para cumplir con la acción y todavía no se ha terminado el cronograma dispuesto para tal fin.
CUMPLIDA: Cuando se realizó la acción completamente dentro del cronograma previsto.
INCUMPLIDA: Cuando no se realizó la acción completamente dentro del cronograma previsto.
N/A: En caso de no tener acciones asociadas a algún control que esté relacionado con el riesgo identificado, por favor combinar todas las celdas dispuestas para incluir el seguimiento respectivo de las acciones relacionadas con el riesgo y colocar N/A</t>
        </r>
        <r>
          <rPr>
            <sz val="9"/>
            <color indexed="81"/>
            <rFont val="Tahoma"/>
            <family val="2"/>
          </rPr>
          <t xml:space="preserve">
</t>
        </r>
      </text>
    </comment>
    <comment ref="AE7" authorId="2" shapeId="0">
      <text>
        <r>
          <rPr>
            <sz val="10"/>
            <color indexed="81"/>
            <rFont val="Arial Narrow"/>
            <family val="2"/>
          </rPr>
          <t>Seleccione una de las opciones de la lista desplegable.</t>
        </r>
        <r>
          <rPr>
            <sz val="10"/>
            <color indexed="81"/>
            <rFont val="Tahoma"/>
            <family val="2"/>
          </rPr>
          <t xml:space="preserve">
</t>
        </r>
      </text>
    </comment>
    <comment ref="AF7" authorId="2" shapeId="0">
      <text>
        <r>
          <rPr>
            <sz val="10"/>
            <color indexed="81"/>
            <rFont val="Arial Narrow"/>
            <family val="2"/>
          </rPr>
          <t xml:space="preserve">En caso de materialización del riesgo, describa por qué se presentó esta eventualidad, de lo contrario escriba N/A
</t>
        </r>
      </text>
    </comment>
    <comment ref="AG7" authorId="2" shapeId="0">
      <text>
        <r>
          <rPr>
            <sz val="10"/>
            <color indexed="81"/>
            <rFont val="Arial Narrow"/>
            <family val="2"/>
          </rPr>
          <t xml:space="preserve">Describa con base en las evidencias encontradas,  como se activó el plan   de contingencia proyectado con las correcciones y acciones correctivas, una vez se materializó el riesgo.
En caso de que el riesgo no se haya materializado, escriba N/A </t>
        </r>
      </text>
    </comment>
    <comment ref="AH7" authorId="3" shapeId="0">
      <text>
        <r>
          <rPr>
            <b/>
            <sz val="10"/>
            <color indexed="81"/>
            <rFont val="Arial Narrow"/>
            <family val="2"/>
          </rPr>
          <t xml:space="preserve">Registre la fecha en </t>
        </r>
        <r>
          <rPr>
            <sz val="10"/>
            <color indexed="81"/>
            <rFont val="Arial Narrow"/>
            <family val="2"/>
          </rPr>
          <t>que la Oficina de Control Interno realiza el seguimiento en formato DD/MM/AA</t>
        </r>
      </text>
    </comment>
    <comment ref="AI7" authorId="1" shapeId="0">
      <text>
        <r>
          <rPr>
            <sz val="10"/>
            <color indexed="81"/>
            <rFont val="Arial Narrow"/>
            <family val="2"/>
          </rPr>
          <t>Escribir el nombre del auditor de la OCI , que realizó el seguimiento.</t>
        </r>
      </text>
    </comment>
  </commentList>
</comments>
</file>

<file path=xl/comments8.xml><?xml version="1.0" encoding="utf-8"?>
<comments xmlns="http://schemas.openxmlformats.org/spreadsheetml/2006/main">
  <authors>
    <author>Yesnith Suarez Ariza</author>
    <author>Viviana Poveda</author>
    <author>Willson</author>
    <author>Alexandra Yomayuza</author>
  </authors>
  <commentList>
    <comment ref="V3" authorId="0" shapeId="0">
      <text>
        <r>
          <rPr>
            <sz val="9"/>
            <color indexed="81"/>
            <rFont val="Tahoma"/>
            <family val="2"/>
          </rPr>
          <t xml:space="preserve">Representa el seguimiento que realiza el responsable del proceso,  junto con sus equipos de trabajo, con el propósito de autoevaluar la aplicación de los controles y de sus acciones complementarias. </t>
        </r>
        <r>
          <rPr>
            <b/>
            <sz val="9"/>
            <color indexed="81"/>
            <rFont val="Tahoma"/>
            <family val="2"/>
          </rPr>
          <t xml:space="preserve">  </t>
        </r>
      </text>
    </comment>
    <comment ref="Q5" authorId="0" shapeId="0">
      <text>
        <r>
          <rPr>
            <sz val="9"/>
            <color indexed="81"/>
            <rFont val="Tahoma"/>
            <family val="2"/>
          </rPr>
          <t>Estas acciones deben ser ADICIONALES y DIFERENTES a los controles existentes identificados y aplicados, las mismas al igual que los controles, deben estar enfocadas a contrarrestar la probabilidad  de que las causas propicien la materialización del riesgo  y/o el impacto de la posible materialización del riesgo.
Tienen el propósito de fortalecer los puntos débiles o fallas identificadas en la evaluación de los controles aplicados que enfrentaron o atendieron el riesgo inherente.
Nota: En caso de que no existan controles, las acciones de manejo del riesgo que se establezcan, al no poder fortalecer los controles que como ya se expresó, por alguna razón no existen, deben estar dirigidas justamente a que al interior del proceso se creen nuevos controles. 
Si la evaluación del riesgo residual, se ubica en las zonas de riesgo MODERADA, ALTA o EXTREMA, se deben realizar acciones adicionales de manejo del riesgo.
Aclaración:
Es de anotar que las acciones de manejo del riesgo, se identifican según lo que se establezca por parte de las personas que operan el proceso, como necesarias para fortalecer los controles existentes o según la necesidad de crear controles si estos no existe, es decir, no hay una cantidad mínima ni máxima de acciones de manejo definida.   
Es importante que las acciones se realicen en un intervalo de tiempo razonable para así contrarrestar de mejor forma la materialización de los riesgos y el impacto de su materialización. 
Una vez se realicen las acciones, se hace necesario que se actualicen los controles que fueron fortalecidos con la realización de las mismas o se establezcan en la matriz de mapa de riesgos, si se acaban de crear; esta actualización requiere que se vuelvan a evaluar los controles para obtener una nueva calificación del riesgo inherente.</t>
        </r>
      </text>
    </comment>
    <comment ref="V5" authorId="1" shapeId="0">
      <text>
        <r>
          <rPr>
            <sz val="10"/>
            <color indexed="81"/>
            <rFont val="Arial Narrow"/>
            <family val="2"/>
          </rPr>
          <t xml:space="preserve">
Describir como fue la operación de los controles, durante el semestre evaluado, es decir, relacionar o describir de forma concreta con evidencias, como se aplicaron los controles.
</t>
        </r>
        <r>
          <rPr>
            <b/>
            <sz val="10"/>
            <color indexed="81"/>
            <rFont val="Arial Narrow"/>
            <family val="2"/>
          </rPr>
          <t>Nota:</t>
        </r>
        <r>
          <rPr>
            <sz val="10"/>
            <color indexed="81"/>
            <rFont val="Arial Narrow"/>
            <family val="2"/>
          </rPr>
          <t xml:space="preserve"> No es repetir lo que se encuentra descrito de forma general, en la identificación del control, es particularizar que se hizo durante el semestre de seguimiento o de evaluación   
</t>
        </r>
        <r>
          <rPr>
            <b/>
            <sz val="10"/>
            <color indexed="81"/>
            <rFont val="Arial Narrow"/>
            <family val="2"/>
          </rPr>
          <t>Nota:</t>
        </r>
        <r>
          <rPr>
            <sz val="10"/>
            <color indexed="81"/>
            <rFont val="Arial Narrow"/>
            <family val="2"/>
          </rPr>
          <t xml:space="preserve"> Si bien es cierto se debe hacer un seguimiento semestral por parte del responsable del proceso, para enviar a la Oficina de Control Interno, éste no es el único seguimiento que debe hacerse , ya que la administración del riesgo es un proceso dinámico que requiere de seguimiento y ajustes permanentes en la medida que las circunstancias presentadas así lo requieran.   </t>
        </r>
      </text>
    </comment>
    <comment ref="W5" authorId="1" shapeId="0">
      <text>
        <r>
          <rPr>
            <b/>
            <sz val="10"/>
            <color indexed="81"/>
            <rFont val="Arial Narrow"/>
            <family val="2"/>
          </rPr>
          <t>Describa</t>
        </r>
        <r>
          <rPr>
            <sz val="10"/>
            <color indexed="81"/>
            <rFont val="Arial Narrow"/>
            <family val="2"/>
          </rPr>
          <t xml:space="preserve"> la gestión realizada para dar cumplimiento a la acción de manejo del riesgo, en caso de que ya se haya cumplido su cronograma.  
En caso de no haberse cumplido aun el cronograma de la acción, describa la gestión realizada que evidencia su avance.
En caso de no tener acciones para ningún control que esté relacionado con el riesgo identificado, por favor combinar todas las celdas dispuestas para incluir el seguimiento respectivo de las acciones relacionadas con el riesgo y colocar </t>
        </r>
        <r>
          <rPr>
            <b/>
            <sz val="10"/>
            <color indexed="81"/>
            <rFont val="Arial Narrow"/>
            <family val="2"/>
          </rPr>
          <t xml:space="preserve">N/A </t>
        </r>
      </text>
    </comment>
    <comment ref="X5" authorId="1" shapeId="0">
      <text>
        <r>
          <rPr>
            <sz val="10"/>
            <color indexed="81"/>
            <rFont val="Arial Narrow"/>
            <family val="2"/>
          </rPr>
          <t xml:space="preserve">Seleccione una de las opciones de la lista desplegable.
</t>
        </r>
        <r>
          <rPr>
            <b/>
            <sz val="10"/>
            <color indexed="81"/>
            <rFont val="Arial Narrow"/>
            <family val="2"/>
          </rPr>
          <t>SIN INICIAR:</t>
        </r>
        <r>
          <rPr>
            <sz val="10"/>
            <color indexed="81"/>
            <rFont val="Arial Narrow"/>
            <family val="2"/>
          </rPr>
          <t xml:space="preserve"> Cuando no se ha hecho gestión alguna para cumplir con la acción.
</t>
        </r>
        <r>
          <rPr>
            <b/>
            <sz val="10"/>
            <color indexed="81"/>
            <rFont val="Arial Narrow"/>
            <family val="2"/>
          </rPr>
          <t xml:space="preserve">EN PROCESO: </t>
        </r>
        <r>
          <rPr>
            <sz val="10"/>
            <color indexed="81"/>
            <rFont val="Arial Narrow"/>
            <family val="2"/>
          </rPr>
          <t xml:space="preserve">Cuando se han realizado gestiones para cumplir con la acción y todavía no se ha terminado el cronograma dispuesto para tal fin.
</t>
        </r>
        <r>
          <rPr>
            <b/>
            <sz val="10"/>
            <color indexed="81"/>
            <rFont val="Arial Narrow"/>
            <family val="2"/>
          </rPr>
          <t xml:space="preserve">CUMPLIDA: </t>
        </r>
        <r>
          <rPr>
            <sz val="10"/>
            <color indexed="81"/>
            <rFont val="Arial Narrow"/>
            <family val="2"/>
          </rPr>
          <t xml:space="preserve">Cuando se realizó la acción completamente dentro del cronograma previsto.
</t>
        </r>
        <r>
          <rPr>
            <b/>
            <sz val="10"/>
            <color indexed="81"/>
            <rFont val="Arial Narrow"/>
            <family val="2"/>
          </rPr>
          <t xml:space="preserve">INCUMPLIDA: </t>
        </r>
        <r>
          <rPr>
            <sz val="10"/>
            <color indexed="81"/>
            <rFont val="Arial Narrow"/>
            <family val="2"/>
          </rPr>
          <t xml:space="preserve">Cuando no se realizó la acción completamente dentro del cronograma previsto.
</t>
        </r>
      </text>
    </comment>
    <comment ref="Y5" authorId="2" shapeId="0">
      <text>
        <r>
          <rPr>
            <sz val="10"/>
            <color indexed="81"/>
            <rFont val="Arial Narrow"/>
            <family val="2"/>
          </rPr>
          <t>Seleccione una de las opciones de la lista desplegable.</t>
        </r>
        <r>
          <rPr>
            <sz val="10"/>
            <color indexed="81"/>
            <rFont val="Tahoma"/>
            <family val="2"/>
          </rPr>
          <t xml:space="preserve">
</t>
        </r>
      </text>
    </comment>
    <comment ref="Z5" authorId="2" shapeId="0">
      <text>
        <r>
          <rPr>
            <sz val="10"/>
            <color indexed="81"/>
            <rFont val="Arial Narrow"/>
            <family val="2"/>
          </rPr>
          <t>En caso de materialización del riesgo, describa por qué se presentó esta eventualidad, de lo contrario escriba N/A</t>
        </r>
        <r>
          <rPr>
            <sz val="9"/>
            <color indexed="81"/>
            <rFont val="Tahoma"/>
            <family val="2"/>
          </rPr>
          <t xml:space="preserve">
</t>
        </r>
      </text>
    </comment>
    <comment ref="AA5" authorId="2" shapeId="0">
      <text>
        <r>
          <rPr>
            <sz val="10"/>
            <color indexed="81"/>
            <rFont val="Arial Narrow"/>
            <family val="2"/>
          </rPr>
          <t xml:space="preserve">Describa como se activó el plan   de contingencia proyectado con las correcciones y acciones correctivas, una vez se materializó el riesgo.
En caso de que el riesgo no se haya materializado, escriba N/A </t>
        </r>
      </text>
    </comment>
    <comment ref="AB5" authorId="0" shapeId="0">
      <text>
        <r>
          <rPr>
            <sz val="10"/>
            <color indexed="81"/>
            <rFont val="Arial Narrow"/>
            <family val="2"/>
          </rPr>
          <t>De acuerdo al seguimiento realizado escribir por qué los controles  están documentados, se aplican y son efectivos.</t>
        </r>
      </text>
    </comment>
    <comment ref="AC5" authorId="0" shapeId="0">
      <text>
        <r>
          <rPr>
            <sz val="10"/>
            <color indexed="81"/>
            <rFont val="Arial Narrow"/>
            <family val="2"/>
          </rPr>
          <t>Escribir de acuerdo al seguimiento realizado, por qué la acción de manejo del riesgo fue o no, eficaz, eficiente y efectiva, teniendo en cuenta  que la eficacia es una medición de resultado, donde se verifica en qué grado se realizaron las acciones planificadas y  se alcanzaron los resultados esperados, y que la eficiencia se relaciona con la optimización de recursos y el cumplimiento de tiempos es uno de ellos; en lo que tiene que ver con efectividad se debe mirar si las acciones  realizadas, fueron diferentes a los controles establecidos y si realmente complementaron a estos mismos controles, en la tarea de contrarrestar la probabilidad  de que las causas propicien la materialización del riesgo,  y/o el impacto de la posible materialización del riesgo. También mirar si en caso de ausencia de controles , sirvieron para que se crearan nuevos.</t>
        </r>
      </text>
    </comment>
    <comment ref="AD5" authorId="0" shapeId="0">
      <text>
        <r>
          <rPr>
            <sz val="10"/>
            <color indexed="81"/>
            <rFont val="Arial Narrow"/>
            <family val="2"/>
          </rPr>
          <t>Seleccione una de las opciones de la lista desplegable.
SIN INICIAR: Cuando no se ha hecho gestión alguna para cumplir con la acción.
EN PROCESO: Cuando se han realizado gestiones para cumplir con la acción y todavía no se ha terminado el cronograma dispuesto para tal fin.
CUMPLIDA: Cuando se realizó la acción completamente dentro del cronograma previsto.
INCUMPLIDA: Cuando no se realizó la acción completamente dentro del cronograma previsto.
N/A: En caso de no tener acciones asociadas a algún control que esté relacionado con el riesgo identificado, por favor combinar todas las celdas dispuestas para incluir el seguimiento respectivo de las acciones relacionadas con el riesgo y colocar N/A</t>
        </r>
        <r>
          <rPr>
            <sz val="9"/>
            <color indexed="81"/>
            <rFont val="Tahoma"/>
            <family val="2"/>
          </rPr>
          <t xml:space="preserve">
</t>
        </r>
      </text>
    </comment>
    <comment ref="AE5" authorId="2" shapeId="0">
      <text>
        <r>
          <rPr>
            <sz val="10"/>
            <color indexed="81"/>
            <rFont val="Arial Narrow"/>
            <family val="2"/>
          </rPr>
          <t>Seleccione una de las opciones de la lista desplegable.</t>
        </r>
        <r>
          <rPr>
            <sz val="10"/>
            <color indexed="81"/>
            <rFont val="Tahoma"/>
            <family val="2"/>
          </rPr>
          <t xml:space="preserve">
</t>
        </r>
      </text>
    </comment>
    <comment ref="AF5" authorId="2" shapeId="0">
      <text>
        <r>
          <rPr>
            <sz val="10"/>
            <color indexed="81"/>
            <rFont val="Arial Narrow"/>
            <family val="2"/>
          </rPr>
          <t xml:space="preserve">En caso de materialización del riesgo, describa por qué se presentó esta eventualidad, de lo contrario escriba N/A
</t>
        </r>
      </text>
    </comment>
    <comment ref="AG5" authorId="2" shapeId="0">
      <text>
        <r>
          <rPr>
            <sz val="10"/>
            <color indexed="81"/>
            <rFont val="Arial Narrow"/>
            <family val="2"/>
          </rPr>
          <t xml:space="preserve">Describa con base en las evidencias encontradas,  como se activó el plan   de contingencia proyectado con las correcciones y acciones correctivas, una vez se materializó el riesgo.
En caso de que el riesgo no se haya materializado, escriba N/A </t>
        </r>
      </text>
    </comment>
    <comment ref="AH5" authorId="3" shapeId="0">
      <text>
        <r>
          <rPr>
            <b/>
            <sz val="10"/>
            <color indexed="81"/>
            <rFont val="Arial Narrow"/>
            <family val="2"/>
          </rPr>
          <t xml:space="preserve">Registre la fecha en </t>
        </r>
        <r>
          <rPr>
            <sz val="10"/>
            <color indexed="81"/>
            <rFont val="Arial Narrow"/>
            <family val="2"/>
          </rPr>
          <t>que la Oficina de Control Interno realiza el seguimiento en formato DD/MM/AA</t>
        </r>
      </text>
    </comment>
    <comment ref="AI5" authorId="1" shapeId="0">
      <text>
        <r>
          <rPr>
            <sz val="10"/>
            <color indexed="81"/>
            <rFont val="Arial Narrow"/>
            <family val="2"/>
          </rPr>
          <t>Escribir el nombre del auditor de la OCI , que realizó el seguimiento.</t>
        </r>
      </text>
    </comment>
  </commentList>
</comments>
</file>

<file path=xl/comments9.xml><?xml version="1.0" encoding="utf-8"?>
<comments xmlns="http://schemas.openxmlformats.org/spreadsheetml/2006/main">
  <authors>
    <author>Yesnith Suarez Ariza</author>
    <author>Viviana Poveda</author>
    <author>Willson</author>
    <author>Alexandra Yomayuza</author>
  </authors>
  <commentList>
    <comment ref="V3" authorId="0" shapeId="0">
      <text>
        <r>
          <rPr>
            <sz val="9"/>
            <color indexed="81"/>
            <rFont val="Tahoma"/>
            <family val="2"/>
          </rPr>
          <t xml:space="preserve">Representa el seguimiento que realiza el responsable del proceso,  junto con sus equipos de trabajo, con el propósito de autoevaluar la aplicación de los controles y de sus acciones complementarias. </t>
        </r>
        <r>
          <rPr>
            <b/>
            <sz val="9"/>
            <color indexed="81"/>
            <rFont val="Tahoma"/>
            <family val="2"/>
          </rPr>
          <t xml:space="preserve">  </t>
        </r>
      </text>
    </comment>
    <comment ref="Q5" authorId="0" shapeId="0">
      <text>
        <r>
          <rPr>
            <sz val="9"/>
            <color indexed="81"/>
            <rFont val="Tahoma"/>
            <family val="2"/>
          </rPr>
          <t>Estas acciones deben ser ADICIONALES y DIFERENTES a los controles existentes identificados y aplicados, las mismas al igual que los controles, deben estar enfocadas a contrarrestar la probabilidad  de que las causas propicien la materialización del riesgo  y/o el impacto de la posible materialización del riesgo.
Tienen el propósito de fortalecer los puntos débiles o fallas identificadas en la evaluación de los controles aplicados que enfrentaron o atendieron el riesgo inherente.
Nota: En caso de que no existan controles, las acciones de manejo del riesgo que se establezcan, al no poder fortalecer los controles que como ya se expresó, por alguna razón no existen, deben estar dirigidas justamente a que al interior del proceso se creen nuevos controles. 
Si la evaluación del riesgo residual, se ubica en las zonas de riesgo MODERADA, ALTA o EXTREMA, se deben realizar acciones adicionales de manejo del riesgo.
Aclaración:
Es de anotar que las acciones de manejo del riesgo, se identifican según lo que se establezca por parte de las personas que operan el proceso, como necesarias para fortalecer los controles existentes o según la necesidad de crear controles si estos no existe, es decir, no hay una cantidad mínima ni máxima de acciones de manejo definida.   
Es importante que las acciones se realicen en un intervalo de tiempo razonable para así contrarrestar de mejor forma la materialización de los riesgos y el impacto de su materialización. 
Una vez se realicen las acciones, se hace necesario que se actualicen los controles que fueron fortalecidos con la realización de las mismas o se establezcan en la matriz de mapa de riesgos, si se acaban de crear; esta actualización requiere que se vuelvan a evaluar los controles para obtener una nueva calificación del riesgo inherente.</t>
        </r>
      </text>
    </comment>
    <comment ref="V5" authorId="1" shapeId="0">
      <text>
        <r>
          <rPr>
            <sz val="10"/>
            <color indexed="81"/>
            <rFont val="Arial Narrow"/>
            <family val="2"/>
          </rPr>
          <t xml:space="preserve">
Describir como fue la operación de los controles, durante el semestre evaluado, es decir, relacionar o describir de forma concreta con evidencias, como se aplicaron los controles.
</t>
        </r>
        <r>
          <rPr>
            <b/>
            <sz val="10"/>
            <color indexed="81"/>
            <rFont val="Arial Narrow"/>
            <family val="2"/>
          </rPr>
          <t>Nota:</t>
        </r>
        <r>
          <rPr>
            <sz val="10"/>
            <color indexed="81"/>
            <rFont val="Arial Narrow"/>
            <family val="2"/>
          </rPr>
          <t xml:space="preserve"> No es repetir lo que se encuentra descrito de forma general, en la identificación del control, es particularizar que se hizo durante el semestre de seguimiento o de evaluación   
</t>
        </r>
        <r>
          <rPr>
            <b/>
            <sz val="10"/>
            <color indexed="81"/>
            <rFont val="Arial Narrow"/>
            <family val="2"/>
          </rPr>
          <t>Nota:</t>
        </r>
        <r>
          <rPr>
            <sz val="10"/>
            <color indexed="81"/>
            <rFont val="Arial Narrow"/>
            <family val="2"/>
          </rPr>
          <t xml:space="preserve"> Si bien es cierto se debe hacer un seguimiento semestral por parte del responsable del proceso, para enviar a la Oficina de Control Interno, éste no es el único seguimiento que debe hacerse , ya que la administración del riesgo es un proceso dinámico que requiere de seguimiento y ajustes permanentes en la medida que las circunstancias presentadas así lo requieran.   </t>
        </r>
      </text>
    </comment>
    <comment ref="W5" authorId="1" shapeId="0">
      <text>
        <r>
          <rPr>
            <b/>
            <sz val="10"/>
            <color indexed="81"/>
            <rFont val="Arial Narrow"/>
            <family val="2"/>
          </rPr>
          <t>Describa</t>
        </r>
        <r>
          <rPr>
            <sz val="10"/>
            <color indexed="81"/>
            <rFont val="Arial Narrow"/>
            <family val="2"/>
          </rPr>
          <t xml:space="preserve"> la gestión realizada para dar cumplimiento a la acción de manejo del riesgo, en caso de que ya se haya cumplido su cronograma.  
En caso de no haberse cumplido aun el cronograma de la acción, describa la gestión realizada que evidencia su avance.
En caso de no tener acciones para ningún control que esté relacionado con el riesgo identificado, por favor combinar todas las celdas dispuestas para incluir el seguimiento respectivo de las acciones relacionadas con el riesgo y colocar </t>
        </r>
        <r>
          <rPr>
            <b/>
            <sz val="10"/>
            <color indexed="81"/>
            <rFont val="Arial Narrow"/>
            <family val="2"/>
          </rPr>
          <t xml:space="preserve">N/A </t>
        </r>
      </text>
    </comment>
    <comment ref="X5" authorId="1" shapeId="0">
      <text>
        <r>
          <rPr>
            <sz val="10"/>
            <color indexed="81"/>
            <rFont val="Arial Narrow"/>
            <family val="2"/>
          </rPr>
          <t xml:space="preserve">Seleccione una de las opciones de la lista desplegable.
</t>
        </r>
        <r>
          <rPr>
            <b/>
            <sz val="10"/>
            <color indexed="81"/>
            <rFont val="Arial Narrow"/>
            <family val="2"/>
          </rPr>
          <t>SIN INICIAR:</t>
        </r>
        <r>
          <rPr>
            <sz val="10"/>
            <color indexed="81"/>
            <rFont val="Arial Narrow"/>
            <family val="2"/>
          </rPr>
          <t xml:space="preserve"> Cuando no se ha hecho gestión alguna para cumplir con la acción.
</t>
        </r>
        <r>
          <rPr>
            <b/>
            <sz val="10"/>
            <color indexed="81"/>
            <rFont val="Arial Narrow"/>
            <family val="2"/>
          </rPr>
          <t xml:space="preserve">EN PROCESO: </t>
        </r>
        <r>
          <rPr>
            <sz val="10"/>
            <color indexed="81"/>
            <rFont val="Arial Narrow"/>
            <family val="2"/>
          </rPr>
          <t xml:space="preserve">Cuando se han realizado gestiones para cumplir con la acción y todavía no se ha terminado el cronograma dispuesto para tal fin.
</t>
        </r>
        <r>
          <rPr>
            <b/>
            <sz val="10"/>
            <color indexed="81"/>
            <rFont val="Arial Narrow"/>
            <family val="2"/>
          </rPr>
          <t xml:space="preserve">CUMPLIDA: </t>
        </r>
        <r>
          <rPr>
            <sz val="10"/>
            <color indexed="81"/>
            <rFont val="Arial Narrow"/>
            <family val="2"/>
          </rPr>
          <t xml:space="preserve">Cuando se realizó la acción completamente dentro del cronograma previsto.
</t>
        </r>
        <r>
          <rPr>
            <b/>
            <sz val="10"/>
            <color indexed="81"/>
            <rFont val="Arial Narrow"/>
            <family val="2"/>
          </rPr>
          <t xml:space="preserve">INCUMPLIDA: </t>
        </r>
        <r>
          <rPr>
            <sz val="10"/>
            <color indexed="81"/>
            <rFont val="Arial Narrow"/>
            <family val="2"/>
          </rPr>
          <t xml:space="preserve">Cuando no se realizó la acción completamente dentro del cronograma previsto.
</t>
        </r>
      </text>
    </comment>
    <comment ref="Y5" authorId="2" shapeId="0">
      <text>
        <r>
          <rPr>
            <sz val="10"/>
            <color indexed="81"/>
            <rFont val="Arial Narrow"/>
            <family val="2"/>
          </rPr>
          <t>Seleccione una de las opciones de la lista desplegable.</t>
        </r>
        <r>
          <rPr>
            <sz val="10"/>
            <color indexed="81"/>
            <rFont val="Tahoma"/>
            <family val="2"/>
          </rPr>
          <t xml:space="preserve">
</t>
        </r>
      </text>
    </comment>
    <comment ref="Z5" authorId="2" shapeId="0">
      <text>
        <r>
          <rPr>
            <sz val="10"/>
            <color indexed="81"/>
            <rFont val="Arial Narrow"/>
            <family val="2"/>
          </rPr>
          <t>En caso de materialización del riesgo, describa por qué se presentó esta eventualidad, de lo contrario escriba N/A</t>
        </r>
        <r>
          <rPr>
            <sz val="9"/>
            <color indexed="81"/>
            <rFont val="Tahoma"/>
            <family val="2"/>
          </rPr>
          <t xml:space="preserve">
</t>
        </r>
      </text>
    </comment>
    <comment ref="AA5" authorId="2" shapeId="0">
      <text>
        <r>
          <rPr>
            <sz val="10"/>
            <color indexed="81"/>
            <rFont val="Arial Narrow"/>
            <family val="2"/>
          </rPr>
          <t xml:space="preserve">Describa como se activó el plan   de contingencia proyectado con las correcciones y acciones correctivas, una vez se materializó el riesgo.
En caso de que el riesgo no se haya materializado, escriba N/A </t>
        </r>
      </text>
    </comment>
    <comment ref="AB5" authorId="0" shapeId="0">
      <text>
        <r>
          <rPr>
            <sz val="10"/>
            <color indexed="81"/>
            <rFont val="Arial Narrow"/>
            <family val="2"/>
          </rPr>
          <t>De acuerdo al seguimiento realizado escribir por qué los controles  están documentados, se aplican y son efectivos.</t>
        </r>
      </text>
    </comment>
    <comment ref="AC5" authorId="0" shapeId="0">
      <text>
        <r>
          <rPr>
            <sz val="10"/>
            <color indexed="81"/>
            <rFont val="Arial Narrow"/>
            <family val="2"/>
          </rPr>
          <t>Escribir de acuerdo al seguimiento realizado, por qué la acción de manejo del riesgo fue o no, eficaz, eficiente y efectiva, teniendo en cuenta  que la eficacia es una medición de resultado, donde se verifica en qué grado se realizaron las acciones planificadas y  se alcanzaron los resultados esperados, y que la eficiencia se relaciona con la optimización de recursos y el cumplimiento de tiempos es uno de ellos; en lo que tiene que ver con efectividad se debe mirar si las acciones  realizadas, fueron diferentes a los controles establecidos y si realmente complementaron a estos mismos controles, en la tarea de contrarrestar la probabilidad  de que las causas propicien la materialización del riesgo,  y/o el impacto de la posible materialización del riesgo. También mirar si en caso de ausencia de controles , sirvieron para que se crearan nuevos.</t>
        </r>
      </text>
    </comment>
    <comment ref="AD5" authorId="0" shapeId="0">
      <text>
        <r>
          <rPr>
            <sz val="10"/>
            <color indexed="81"/>
            <rFont val="Arial Narrow"/>
            <family val="2"/>
          </rPr>
          <t>Seleccione una de las opciones de la lista desplegable.
SIN INICIAR: Cuando no se ha hecho gestión alguna para cumplir con la acción.
EN PROCESO: Cuando se han realizado gestiones para cumplir con la acción y todavía no se ha terminado el cronograma dispuesto para tal fin.
CUMPLIDA: Cuando se realizó la acción completamente dentro del cronograma previsto.
INCUMPLIDA: Cuando no se realizó la acción completamente dentro del cronograma previsto.
N/A: En caso de no tener acciones asociadas a algún control que esté relacionado con el riesgo identificado, por favor combinar todas las celdas dispuestas para incluir el seguimiento respectivo de las acciones relacionadas con el riesgo y colocar N/A</t>
        </r>
        <r>
          <rPr>
            <sz val="9"/>
            <color indexed="81"/>
            <rFont val="Tahoma"/>
            <family val="2"/>
          </rPr>
          <t xml:space="preserve">
</t>
        </r>
      </text>
    </comment>
    <comment ref="AE5" authorId="2" shapeId="0">
      <text>
        <r>
          <rPr>
            <sz val="10"/>
            <color indexed="81"/>
            <rFont val="Arial Narrow"/>
            <family val="2"/>
          </rPr>
          <t>Seleccione una de las opciones de la lista desplegable.</t>
        </r>
        <r>
          <rPr>
            <sz val="10"/>
            <color indexed="81"/>
            <rFont val="Tahoma"/>
            <family val="2"/>
          </rPr>
          <t xml:space="preserve">
</t>
        </r>
      </text>
    </comment>
    <comment ref="AF5" authorId="2" shapeId="0">
      <text>
        <r>
          <rPr>
            <sz val="10"/>
            <color indexed="81"/>
            <rFont val="Arial Narrow"/>
            <family val="2"/>
          </rPr>
          <t xml:space="preserve">En caso de materialización del riesgo, describa por qué se presentó esta eventualidad, de lo contrario escriba N/A
</t>
        </r>
      </text>
    </comment>
    <comment ref="AG5" authorId="2" shapeId="0">
      <text>
        <r>
          <rPr>
            <sz val="10"/>
            <color indexed="81"/>
            <rFont val="Arial Narrow"/>
            <family val="2"/>
          </rPr>
          <t xml:space="preserve">Describa con base en las evidencias encontradas,  como se activó el plan   de contingencia proyectado con las correcciones y acciones correctivas, una vez se materializó el riesgo.
En caso de que el riesgo no se haya materializado, escriba N/A </t>
        </r>
      </text>
    </comment>
    <comment ref="AH5" authorId="3" shapeId="0">
      <text>
        <r>
          <rPr>
            <b/>
            <sz val="10"/>
            <color indexed="81"/>
            <rFont val="Arial Narrow"/>
            <family val="2"/>
          </rPr>
          <t xml:space="preserve">Registre la fecha en </t>
        </r>
        <r>
          <rPr>
            <sz val="10"/>
            <color indexed="81"/>
            <rFont val="Arial Narrow"/>
            <family val="2"/>
          </rPr>
          <t>que la Oficina de Control Interno realiza el seguimiento en formato DD/MM/AA</t>
        </r>
      </text>
    </comment>
    <comment ref="AI5" authorId="1" shapeId="0">
      <text>
        <r>
          <rPr>
            <sz val="10"/>
            <color indexed="81"/>
            <rFont val="Arial Narrow"/>
            <family val="2"/>
          </rPr>
          <t>Escribir el nombre del auditor de la OCI , que realizó el seguimiento.</t>
        </r>
      </text>
    </comment>
  </commentList>
</comments>
</file>

<file path=xl/comments10.xml><?xml version="1.0" encoding="utf-8"?>
<comments xmlns="http://schemas.openxmlformats.org/spreadsheetml/2006/main">
  <authors>
    <author>Yesnith Suarez Ariza</author>
    <author>Viviana Poveda</author>
    <author>Willson</author>
    <author>Alexandra Yomayuza</author>
  </authors>
  <commentList>
    <comment ref="V3" authorId="0" shapeId="0">
      <text>
        <r>
          <rPr>
            <sz val="9"/>
            <color indexed="81"/>
            <rFont val="Tahoma"/>
            <family val="2"/>
          </rPr>
          <t xml:space="preserve">Representa el seguimiento que realiza el responsable del proceso,  junto con sus equipos de trabajo, con el propósito de autoevaluar la aplicación de los controles y de sus acciones complementarias. </t>
        </r>
        <r>
          <rPr>
            <b/>
            <sz val="9"/>
            <color indexed="81"/>
            <rFont val="Tahoma"/>
            <family val="2"/>
          </rPr>
          <t xml:space="preserve">  </t>
        </r>
      </text>
    </comment>
    <comment ref="Q5" authorId="0" shapeId="0">
      <text>
        <r>
          <rPr>
            <sz val="9"/>
            <color indexed="81"/>
            <rFont val="Tahoma"/>
            <family val="2"/>
          </rPr>
          <t>Estas acciones deben ser ADICIONALES y DIFERENTES a los controles existentes identificados y aplicados, las mismas al igual que los controles, deben estar enfocadas a contrarrestar la probabilidad  de que las causas propicien la materialización del riesgo  y/o el impacto de la posible materialización del riesgo.
Tienen el propósito de fortalecer los puntos débiles o fallas identificadas en la evaluación de los controles aplicados que enfrentaron o atendieron el riesgo inherente.
Nota: En caso de que no existan controles, las acciones de manejo del riesgo que se establezcan, al no poder fortalecer los controles que como ya se expresó, por alguna razón no existen, deben estar dirigidas justamente a que al interior del proceso se creen nuevos controles. 
Si la evaluación del riesgo residual, se ubica en las zonas de riesgo MODERADA, ALTA o EXTREMA, se deben realizar acciones adicionales de manejo del riesgo.
Aclaración:
Es de anotar que las acciones de manejo del riesgo, se identifican según lo que se establezca por parte de las personas que operan el proceso, como necesarias para fortalecer los controles existentes o según la necesidad de crear controles si estos no existe, es decir, no hay una cantidad mínima ni máxima de acciones de manejo definida.   
Es importante que las acciones se realicen en un intervalo de tiempo razonable para así contrarrestar de mejor forma la materialización de los riesgos y el impacto de su materialización. 
Una vez se realicen las acciones, se hace necesario que se actualicen los controles que fueron fortalecidos con la realización de las mismas o se establezcan en la matriz de mapa de riesgos, si se acaban de crear; esta actualización requiere que se vuelvan a evaluar los controles para obtener una nueva calificación del riesgo inherente.</t>
        </r>
      </text>
    </comment>
    <comment ref="V5" authorId="1" shapeId="0">
      <text>
        <r>
          <rPr>
            <sz val="10"/>
            <color indexed="81"/>
            <rFont val="Arial Narrow"/>
            <family val="2"/>
          </rPr>
          <t xml:space="preserve">
Describir como fue la operación de los controles, durante el semestre evaluado, es decir, relacionar o describir de forma concreta con evidencias, como se aplicaron los controles.
</t>
        </r>
        <r>
          <rPr>
            <b/>
            <sz val="10"/>
            <color indexed="81"/>
            <rFont val="Arial Narrow"/>
            <family val="2"/>
          </rPr>
          <t>Nota:</t>
        </r>
        <r>
          <rPr>
            <sz val="10"/>
            <color indexed="81"/>
            <rFont val="Arial Narrow"/>
            <family val="2"/>
          </rPr>
          <t xml:space="preserve"> No es repetir lo que se encuentra descrito de forma general, en la identificación del control, es particularizar que se hizo durante el semestre de seguimiento o de evaluación   
</t>
        </r>
        <r>
          <rPr>
            <b/>
            <sz val="10"/>
            <color indexed="81"/>
            <rFont val="Arial Narrow"/>
            <family val="2"/>
          </rPr>
          <t>Nota:</t>
        </r>
        <r>
          <rPr>
            <sz val="10"/>
            <color indexed="81"/>
            <rFont val="Arial Narrow"/>
            <family val="2"/>
          </rPr>
          <t xml:space="preserve"> Si bien es cierto se debe hacer un seguimiento semestral por parte del responsable del proceso, para enviar a la Oficina de Control Interno, éste no es el único seguimiento que debe hacerse , ya que la administración del riesgo es un proceso dinámico que requiere de seguimiento y ajustes permanentes en la medida que las circunstancias presentadas así lo requieran.   </t>
        </r>
      </text>
    </comment>
    <comment ref="W5" authorId="1" shapeId="0">
      <text>
        <r>
          <rPr>
            <b/>
            <sz val="10"/>
            <color indexed="81"/>
            <rFont val="Arial Narrow"/>
            <family val="2"/>
          </rPr>
          <t>Describa</t>
        </r>
        <r>
          <rPr>
            <sz val="10"/>
            <color indexed="81"/>
            <rFont val="Arial Narrow"/>
            <family val="2"/>
          </rPr>
          <t xml:space="preserve"> la gestión realizada para dar cumplimiento a la acción de manejo del riesgo, en caso de que ya se haya cumplido su cronograma.  
En caso de no haberse cumplido aun el cronograma de la acción, describa la gestión realizada que evidencia su avance.
En caso de no tener acciones para ningún control que esté relacionado con el riesgo identificado, por favor combinar todas las celdas dispuestas para incluir el seguimiento respectivo de las acciones relacionadas con el riesgo y colocar </t>
        </r>
        <r>
          <rPr>
            <b/>
            <sz val="10"/>
            <color indexed="81"/>
            <rFont val="Arial Narrow"/>
            <family val="2"/>
          </rPr>
          <t xml:space="preserve">N/A </t>
        </r>
      </text>
    </comment>
    <comment ref="X5" authorId="1" shapeId="0">
      <text>
        <r>
          <rPr>
            <sz val="10"/>
            <color indexed="81"/>
            <rFont val="Arial Narrow"/>
            <family val="2"/>
          </rPr>
          <t xml:space="preserve">Seleccione una de las opciones de la lista desplegable.
</t>
        </r>
        <r>
          <rPr>
            <b/>
            <sz val="10"/>
            <color indexed="81"/>
            <rFont val="Arial Narrow"/>
            <family val="2"/>
          </rPr>
          <t>SIN INICIAR:</t>
        </r>
        <r>
          <rPr>
            <sz val="10"/>
            <color indexed="81"/>
            <rFont val="Arial Narrow"/>
            <family val="2"/>
          </rPr>
          <t xml:space="preserve"> Cuando no se ha hecho gestión alguna para cumplir con la acción.
</t>
        </r>
        <r>
          <rPr>
            <b/>
            <sz val="10"/>
            <color indexed="81"/>
            <rFont val="Arial Narrow"/>
            <family val="2"/>
          </rPr>
          <t xml:space="preserve">EN PROCESO: </t>
        </r>
        <r>
          <rPr>
            <sz val="10"/>
            <color indexed="81"/>
            <rFont val="Arial Narrow"/>
            <family val="2"/>
          </rPr>
          <t xml:space="preserve">Cuando se han realizado gestiones para cumplir con la acción y todavía no se ha terminado el cronograma dispuesto para tal fin.
</t>
        </r>
        <r>
          <rPr>
            <b/>
            <sz val="10"/>
            <color indexed="81"/>
            <rFont val="Arial Narrow"/>
            <family val="2"/>
          </rPr>
          <t xml:space="preserve">CUMPLIDA: </t>
        </r>
        <r>
          <rPr>
            <sz val="10"/>
            <color indexed="81"/>
            <rFont val="Arial Narrow"/>
            <family val="2"/>
          </rPr>
          <t xml:space="preserve">Cuando se realizó la acción completamente dentro del cronograma previsto.
</t>
        </r>
        <r>
          <rPr>
            <b/>
            <sz val="10"/>
            <color indexed="81"/>
            <rFont val="Arial Narrow"/>
            <family val="2"/>
          </rPr>
          <t xml:space="preserve">INCUMPLIDA: </t>
        </r>
        <r>
          <rPr>
            <sz val="10"/>
            <color indexed="81"/>
            <rFont val="Arial Narrow"/>
            <family val="2"/>
          </rPr>
          <t xml:space="preserve">Cuando no se realizó la acción completamente dentro del cronograma previsto.
</t>
        </r>
      </text>
    </comment>
    <comment ref="Y5" authorId="2" shapeId="0">
      <text>
        <r>
          <rPr>
            <sz val="10"/>
            <color indexed="81"/>
            <rFont val="Arial Narrow"/>
            <family val="2"/>
          </rPr>
          <t>Seleccione una de las opciones de la lista desplegable.</t>
        </r>
        <r>
          <rPr>
            <sz val="10"/>
            <color indexed="81"/>
            <rFont val="Tahoma"/>
            <family val="2"/>
          </rPr>
          <t xml:space="preserve">
</t>
        </r>
      </text>
    </comment>
    <comment ref="Z5" authorId="2" shapeId="0">
      <text>
        <r>
          <rPr>
            <sz val="10"/>
            <color indexed="81"/>
            <rFont val="Arial Narrow"/>
            <family val="2"/>
          </rPr>
          <t>En caso de materialización del riesgo, describa por qué se presentó esta eventualidad, de lo contrario escriba N/A</t>
        </r>
        <r>
          <rPr>
            <sz val="9"/>
            <color indexed="81"/>
            <rFont val="Tahoma"/>
            <family val="2"/>
          </rPr>
          <t xml:space="preserve">
</t>
        </r>
      </text>
    </comment>
    <comment ref="AA5" authorId="2" shapeId="0">
      <text>
        <r>
          <rPr>
            <sz val="10"/>
            <color indexed="81"/>
            <rFont val="Arial Narrow"/>
            <family val="2"/>
          </rPr>
          <t xml:space="preserve">Describa como se activó el plan   de contingencia proyectado con las correcciones y acciones correctivas, una vez se materializó el riesgo.
En caso de que el riesgo no se haya materializado, escriba N/A </t>
        </r>
      </text>
    </comment>
    <comment ref="AB5" authorId="0" shapeId="0">
      <text>
        <r>
          <rPr>
            <sz val="10"/>
            <color indexed="81"/>
            <rFont val="Arial Narrow"/>
            <family val="2"/>
          </rPr>
          <t>De acuerdo al seguimiento realizado escribir por qué los controles  están documentados, se aplican y son efectivos.</t>
        </r>
      </text>
    </comment>
    <comment ref="AC5" authorId="0" shapeId="0">
      <text>
        <r>
          <rPr>
            <sz val="10"/>
            <color indexed="81"/>
            <rFont val="Arial Narrow"/>
            <family val="2"/>
          </rPr>
          <t>Escribir de acuerdo al seguimiento realizado, por qué la acción de manejo del riesgo fue o no, eficaz, eficiente y efectiva, teniendo en cuenta  que la eficacia es una medición de resultado, donde se verifica en qué grado se realizaron las acciones planificadas y  se alcanzaron los resultados esperados, y que la eficiencia se relaciona con la optimización de recursos y el cumplimiento de tiempos es uno de ellos; en lo que tiene que ver con efectividad se debe mirar si las acciones  realizadas, fueron diferentes a los controles establecidos y si realmente complementaron a estos mismos controles, en la tarea de contrarrestar la probabilidad  de que las causas propicien la materialización del riesgo,  y/o el impacto de la posible materialización del riesgo. También mirar si en caso de ausencia de controles , sirvieron para que se crearan nuevos.</t>
        </r>
      </text>
    </comment>
    <comment ref="AD5" authorId="0" shapeId="0">
      <text>
        <r>
          <rPr>
            <sz val="10"/>
            <color indexed="81"/>
            <rFont val="Arial Narrow"/>
            <family val="2"/>
          </rPr>
          <t>Seleccione una de las opciones de la lista desplegable.
SIN INICIAR: Cuando no se ha hecho gestión alguna para cumplir con la acción.
EN PROCESO: Cuando se han realizado gestiones para cumplir con la acción y todavía no se ha terminado el cronograma dispuesto para tal fin.
CUMPLIDA: Cuando se realizó la acción completamente dentro del cronograma previsto.
INCUMPLIDA: Cuando no se realizó la acción completamente dentro del cronograma previsto.
N/A: En caso de no tener acciones asociadas a algún control que esté relacionado con el riesgo identificado, por favor combinar todas las celdas dispuestas para incluir el seguimiento respectivo de las acciones relacionadas con el riesgo y colocar N/A</t>
        </r>
        <r>
          <rPr>
            <sz val="9"/>
            <color indexed="81"/>
            <rFont val="Tahoma"/>
            <family val="2"/>
          </rPr>
          <t xml:space="preserve">
</t>
        </r>
      </text>
    </comment>
    <comment ref="AE5" authorId="2" shapeId="0">
      <text>
        <r>
          <rPr>
            <sz val="10"/>
            <color indexed="81"/>
            <rFont val="Arial Narrow"/>
            <family val="2"/>
          </rPr>
          <t>Seleccione una de las opciones de la lista desplegable.</t>
        </r>
        <r>
          <rPr>
            <sz val="10"/>
            <color indexed="81"/>
            <rFont val="Tahoma"/>
            <family val="2"/>
          </rPr>
          <t xml:space="preserve">
</t>
        </r>
      </text>
    </comment>
    <comment ref="AF5" authorId="2" shapeId="0">
      <text>
        <r>
          <rPr>
            <sz val="10"/>
            <color indexed="81"/>
            <rFont val="Arial Narrow"/>
            <family val="2"/>
          </rPr>
          <t xml:space="preserve">En caso de materialización del riesgo, describa por qué se presentó esta eventualidad, de lo contrario escriba N/A
</t>
        </r>
      </text>
    </comment>
    <comment ref="AG5" authorId="2" shapeId="0">
      <text>
        <r>
          <rPr>
            <sz val="10"/>
            <color indexed="81"/>
            <rFont val="Arial Narrow"/>
            <family val="2"/>
          </rPr>
          <t xml:space="preserve">Describa con base en las evidencias encontradas,  como se activó el plan   de contingencia proyectado con las correcciones y acciones correctivas, una vez se materializó el riesgo.
En caso de que el riesgo no se haya materializado, escriba N/A </t>
        </r>
      </text>
    </comment>
    <comment ref="AH5" authorId="3" shapeId="0">
      <text>
        <r>
          <rPr>
            <b/>
            <sz val="10"/>
            <color indexed="81"/>
            <rFont val="Arial Narrow"/>
            <family val="2"/>
          </rPr>
          <t xml:space="preserve">Registre la fecha en </t>
        </r>
        <r>
          <rPr>
            <sz val="10"/>
            <color indexed="81"/>
            <rFont val="Arial Narrow"/>
            <family val="2"/>
          </rPr>
          <t>que la Oficina de Control Interno realiza el seguimiento en formato DD/MM/AA</t>
        </r>
      </text>
    </comment>
    <comment ref="AI5" authorId="1" shapeId="0">
      <text>
        <r>
          <rPr>
            <sz val="10"/>
            <color indexed="81"/>
            <rFont val="Arial Narrow"/>
            <family val="2"/>
          </rPr>
          <t>Escribir el nombre del auditor de la OCI , que realizó el seguimiento.</t>
        </r>
      </text>
    </comment>
  </commentList>
</comments>
</file>

<file path=xl/comments11.xml><?xml version="1.0" encoding="utf-8"?>
<comments xmlns="http://schemas.openxmlformats.org/spreadsheetml/2006/main">
  <authors>
    <author>Yesnith Suarez Ariza</author>
    <author>Viviana Poveda</author>
    <author>Willson</author>
    <author>Alexandra Yomayuza</author>
  </authors>
  <commentList>
    <comment ref="V3" authorId="0" shapeId="0">
      <text>
        <r>
          <rPr>
            <sz val="9"/>
            <color indexed="81"/>
            <rFont val="Tahoma"/>
            <family val="2"/>
          </rPr>
          <t xml:space="preserve">Representa el seguimiento que realiza el responsable del proceso,  junto con sus equipos de trabajo, con el propósito de autoevaluar la aplicación de los controles y de sus acciones complementarias. </t>
        </r>
        <r>
          <rPr>
            <b/>
            <sz val="9"/>
            <color indexed="81"/>
            <rFont val="Tahoma"/>
            <family val="2"/>
          </rPr>
          <t xml:space="preserve">  </t>
        </r>
      </text>
    </comment>
    <comment ref="Q5" authorId="0" shapeId="0">
      <text>
        <r>
          <rPr>
            <sz val="9"/>
            <color indexed="81"/>
            <rFont val="Tahoma"/>
            <family val="2"/>
          </rPr>
          <t>Estas acciones deben ser ADICIONALES y DIFERENTES a los controles existentes identificados y aplicados, las mismas al igual que los controles, deben estar enfocadas a contrarrestar la probabilidad  de que las causas propicien la materialización del riesgo  y/o el impacto de la posible materialización del riesgo.
Tienen el propósito de fortalecer los puntos débiles o fallas identificadas en la evaluación de los controles aplicados que enfrentaron o atendieron el riesgo inherente.
Nota: En caso de que no existan controles, las acciones de manejo del riesgo que se establezcan, al no poder fortalecer los controles que como ya se expresó, por alguna razón no existen, deben estar dirigidas justamente a que al interior del proceso se creen nuevos controles. 
Si la evaluación del riesgo residual, se ubica en las zonas de riesgo MODERADA, ALTA o EXTREMA, se deben realizar acciones adicionales de manejo del riesgo.
Aclaración:
Es de anotar que las acciones de manejo del riesgo, se identifican según lo que se establezca por parte de las personas que operan el proceso, como necesarias para fortalecer los controles existentes o según la necesidad de crear controles si estos no existe, es decir, no hay una cantidad mínima ni máxima de acciones de manejo definida.   
Es importante que las acciones se realicen en un intervalo de tiempo razonable para así contrarrestar de mejor forma la materialización de los riesgos y el impacto de su materialización. 
Una vez se realicen las acciones, se hace necesario que se actualicen los controles que fueron fortalecidos con la realización de las mismas o se establezcan en la matriz de mapa de riesgos, si se acaban de crear; esta actualización requiere que se vuelvan a evaluar los controles para obtener una nueva calificación del riesgo inherente.</t>
        </r>
      </text>
    </comment>
    <comment ref="V5" authorId="1" shapeId="0">
      <text>
        <r>
          <rPr>
            <sz val="10"/>
            <color indexed="81"/>
            <rFont val="Arial Narrow"/>
            <family val="2"/>
          </rPr>
          <t xml:space="preserve">
Describir como fue la operación de los controles, durante el semestre evaluado, es decir, relacionar o describir de forma concreta con evidencias, como se aplicaron los controles.
</t>
        </r>
        <r>
          <rPr>
            <b/>
            <sz val="10"/>
            <color indexed="81"/>
            <rFont val="Arial Narrow"/>
            <family val="2"/>
          </rPr>
          <t>Nota:</t>
        </r>
        <r>
          <rPr>
            <sz val="10"/>
            <color indexed="81"/>
            <rFont val="Arial Narrow"/>
            <family val="2"/>
          </rPr>
          <t xml:space="preserve"> No es repetir lo que se encuentra descrito de forma general, en la identificación del control, es particularizar que se hizo durante el semestre de seguimiento o de evaluación   
</t>
        </r>
        <r>
          <rPr>
            <b/>
            <sz val="10"/>
            <color indexed="81"/>
            <rFont val="Arial Narrow"/>
            <family val="2"/>
          </rPr>
          <t>Nota:</t>
        </r>
        <r>
          <rPr>
            <sz val="10"/>
            <color indexed="81"/>
            <rFont val="Arial Narrow"/>
            <family val="2"/>
          </rPr>
          <t xml:space="preserve"> Si bien es cierto se debe hacer un seguimiento semestral por parte del responsable del proceso, para enviar a la Oficina de Control Interno, éste no es el único seguimiento que debe hacerse , ya que la administración del riesgo es un proceso dinámico que requiere de seguimiento y ajustes permanentes en la medida que las circunstancias presentadas así lo requieran.   </t>
        </r>
      </text>
    </comment>
    <comment ref="W5" authorId="1" shapeId="0">
      <text>
        <r>
          <rPr>
            <b/>
            <sz val="10"/>
            <color indexed="81"/>
            <rFont val="Arial Narrow"/>
            <family val="2"/>
          </rPr>
          <t>Describa</t>
        </r>
        <r>
          <rPr>
            <sz val="10"/>
            <color indexed="81"/>
            <rFont val="Arial Narrow"/>
            <family val="2"/>
          </rPr>
          <t xml:space="preserve"> la gestión realizada para dar cumplimiento a la acción de manejo del riesgo, en caso de que ya se haya cumplido su cronograma.  
En caso de no haberse cumplido aun el cronograma de la acción, describa la gestión realizada que evidencia su avance.
En caso de no tener acciones para ningún control que esté relacionado con el riesgo identificado, por favor combinar todas las celdas dispuestas para incluir el seguimiento respectivo de las acciones relacionadas con el riesgo y colocar </t>
        </r>
        <r>
          <rPr>
            <b/>
            <sz val="10"/>
            <color indexed="81"/>
            <rFont val="Arial Narrow"/>
            <family val="2"/>
          </rPr>
          <t xml:space="preserve">N/A </t>
        </r>
      </text>
    </comment>
    <comment ref="X5" authorId="1" shapeId="0">
      <text>
        <r>
          <rPr>
            <sz val="10"/>
            <color indexed="81"/>
            <rFont val="Arial Narrow"/>
            <family val="2"/>
          </rPr>
          <t xml:space="preserve">Seleccione una de las opciones de la lista desplegable.
</t>
        </r>
        <r>
          <rPr>
            <b/>
            <sz val="10"/>
            <color indexed="81"/>
            <rFont val="Arial Narrow"/>
            <family val="2"/>
          </rPr>
          <t>SIN INICIAR:</t>
        </r>
        <r>
          <rPr>
            <sz val="10"/>
            <color indexed="81"/>
            <rFont val="Arial Narrow"/>
            <family val="2"/>
          </rPr>
          <t xml:space="preserve"> Cuando no se ha hecho gestión alguna para cumplir con la acción.
</t>
        </r>
        <r>
          <rPr>
            <b/>
            <sz val="10"/>
            <color indexed="81"/>
            <rFont val="Arial Narrow"/>
            <family val="2"/>
          </rPr>
          <t xml:space="preserve">EN PROCESO: </t>
        </r>
        <r>
          <rPr>
            <sz val="10"/>
            <color indexed="81"/>
            <rFont val="Arial Narrow"/>
            <family val="2"/>
          </rPr>
          <t xml:space="preserve">Cuando se han realizado gestiones para cumplir con la acción y todavía no se ha terminado el cronograma dispuesto para tal fin.
</t>
        </r>
        <r>
          <rPr>
            <b/>
            <sz val="10"/>
            <color indexed="81"/>
            <rFont val="Arial Narrow"/>
            <family val="2"/>
          </rPr>
          <t xml:space="preserve">CUMPLIDA: </t>
        </r>
        <r>
          <rPr>
            <sz val="10"/>
            <color indexed="81"/>
            <rFont val="Arial Narrow"/>
            <family val="2"/>
          </rPr>
          <t xml:space="preserve">Cuando se realizó la acción completamente dentro del cronograma previsto.
</t>
        </r>
        <r>
          <rPr>
            <b/>
            <sz val="10"/>
            <color indexed="81"/>
            <rFont val="Arial Narrow"/>
            <family val="2"/>
          </rPr>
          <t xml:space="preserve">INCUMPLIDA: </t>
        </r>
        <r>
          <rPr>
            <sz val="10"/>
            <color indexed="81"/>
            <rFont val="Arial Narrow"/>
            <family val="2"/>
          </rPr>
          <t xml:space="preserve">Cuando no se realizó la acción completamente dentro del cronograma previsto.
</t>
        </r>
      </text>
    </comment>
    <comment ref="Y5" authorId="2" shapeId="0">
      <text>
        <r>
          <rPr>
            <sz val="10"/>
            <color indexed="81"/>
            <rFont val="Arial Narrow"/>
            <family val="2"/>
          </rPr>
          <t>Seleccione una de las opciones de la lista desplegable.</t>
        </r>
        <r>
          <rPr>
            <sz val="10"/>
            <color indexed="81"/>
            <rFont val="Tahoma"/>
            <family val="2"/>
          </rPr>
          <t xml:space="preserve">
</t>
        </r>
      </text>
    </comment>
    <comment ref="Z5" authorId="2" shapeId="0">
      <text>
        <r>
          <rPr>
            <sz val="10"/>
            <color indexed="81"/>
            <rFont val="Arial Narrow"/>
            <family val="2"/>
          </rPr>
          <t>En caso de materialización del riesgo, describa por qué se presentó esta eventualidad, de lo contrario escriba N/A</t>
        </r>
        <r>
          <rPr>
            <sz val="9"/>
            <color indexed="81"/>
            <rFont val="Tahoma"/>
            <family val="2"/>
          </rPr>
          <t xml:space="preserve">
</t>
        </r>
      </text>
    </comment>
    <comment ref="AA5" authorId="2" shapeId="0">
      <text>
        <r>
          <rPr>
            <sz val="10"/>
            <color indexed="81"/>
            <rFont val="Arial Narrow"/>
            <family val="2"/>
          </rPr>
          <t xml:space="preserve">Describa como se activó el plan   de contingencia proyectado con las correcciones y acciones correctivas, una vez se materializó el riesgo.
En caso de que el riesgo no se haya materializado, escriba N/A </t>
        </r>
      </text>
    </comment>
    <comment ref="AB5" authorId="0" shapeId="0">
      <text>
        <r>
          <rPr>
            <sz val="10"/>
            <color indexed="81"/>
            <rFont val="Arial Narrow"/>
            <family val="2"/>
          </rPr>
          <t>De acuerdo al seguimiento realizado escribir por qué los controles  están documentados, se aplican y son efectivos.</t>
        </r>
      </text>
    </comment>
    <comment ref="AC5" authorId="0" shapeId="0">
      <text>
        <r>
          <rPr>
            <sz val="10"/>
            <color indexed="81"/>
            <rFont val="Arial Narrow"/>
            <family val="2"/>
          </rPr>
          <t>Escribir de acuerdo al seguimiento realizado, por qué la acción de manejo del riesgo fue o no, eficaz, eficiente y efectiva, teniendo en cuenta  que la eficacia es una medición de resultado, donde se verifica en qué grado se realizaron las acciones planificadas y  se alcanzaron los resultados esperados, y que la eficiencia se relaciona con la optimización de recursos y el cumplimiento de tiempos es uno de ellos; en lo que tiene que ver con efectividad se debe mirar si las acciones  realizadas, fueron diferentes a los controles establecidos y si realmente complementaron a estos mismos controles, en la tarea de contrarrestar la probabilidad  de que las causas propicien la materialización del riesgo,  y/o el impacto de la posible materialización del riesgo. También mirar si en caso de ausencia de controles , sirvieron para que se crearan nuevos.</t>
        </r>
      </text>
    </comment>
    <comment ref="AD5" authorId="0" shapeId="0">
      <text>
        <r>
          <rPr>
            <sz val="10"/>
            <color indexed="81"/>
            <rFont val="Arial Narrow"/>
            <family val="2"/>
          </rPr>
          <t>Seleccione una de las opciones de la lista desplegable.
SIN INICIAR: Cuando no se ha hecho gestión alguna para cumplir con la acción.
EN PROCESO: Cuando se han realizado gestiones para cumplir con la acción y todavía no se ha terminado el cronograma dispuesto para tal fin.
CUMPLIDA: Cuando se realizó la acción completamente dentro del cronograma previsto.
INCUMPLIDA: Cuando no se realizó la acción completamente dentro del cronograma previsto.
N/A: En caso de no tener acciones asociadas a algún control que esté relacionado con el riesgo identificado, por favor combinar todas las celdas dispuestas para incluir el seguimiento respectivo de las acciones relacionadas con el riesgo y colocar N/A</t>
        </r>
        <r>
          <rPr>
            <sz val="9"/>
            <color indexed="81"/>
            <rFont val="Tahoma"/>
            <family val="2"/>
          </rPr>
          <t xml:space="preserve">
</t>
        </r>
      </text>
    </comment>
    <comment ref="AE5" authorId="2" shapeId="0">
      <text>
        <r>
          <rPr>
            <sz val="10"/>
            <color indexed="81"/>
            <rFont val="Arial Narrow"/>
            <family val="2"/>
          </rPr>
          <t>Seleccione una de las opciones de la lista desplegable.</t>
        </r>
        <r>
          <rPr>
            <sz val="10"/>
            <color indexed="81"/>
            <rFont val="Tahoma"/>
            <family val="2"/>
          </rPr>
          <t xml:space="preserve">
</t>
        </r>
      </text>
    </comment>
    <comment ref="AF5" authorId="2" shapeId="0">
      <text>
        <r>
          <rPr>
            <sz val="10"/>
            <color indexed="81"/>
            <rFont val="Arial Narrow"/>
            <family val="2"/>
          </rPr>
          <t xml:space="preserve">En caso de materialización del riesgo, describa por qué se presentó esta eventualidad, de lo contrario escriba N/A
</t>
        </r>
      </text>
    </comment>
    <comment ref="AG5" authorId="2" shapeId="0">
      <text>
        <r>
          <rPr>
            <sz val="10"/>
            <color indexed="81"/>
            <rFont val="Arial Narrow"/>
            <family val="2"/>
          </rPr>
          <t xml:space="preserve">Describa con base en las evidencias encontradas,  como se activó el plan   de contingencia proyectado con las correcciones y acciones correctivas, una vez se materializó el riesgo.
En caso de que el riesgo no se haya materializado, escriba N/A </t>
        </r>
      </text>
    </comment>
    <comment ref="AH5" authorId="3" shapeId="0">
      <text>
        <r>
          <rPr>
            <b/>
            <sz val="10"/>
            <color indexed="81"/>
            <rFont val="Arial Narrow"/>
            <family val="2"/>
          </rPr>
          <t xml:space="preserve">Registre la fecha en </t>
        </r>
        <r>
          <rPr>
            <sz val="10"/>
            <color indexed="81"/>
            <rFont val="Arial Narrow"/>
            <family val="2"/>
          </rPr>
          <t>que la Oficina de Control Interno realiza el seguimiento en formato DD/MM/AA</t>
        </r>
      </text>
    </comment>
    <comment ref="AI5" authorId="1" shapeId="0">
      <text>
        <r>
          <rPr>
            <sz val="10"/>
            <color indexed="81"/>
            <rFont val="Arial Narrow"/>
            <family val="2"/>
          </rPr>
          <t>Escribir el nombre del auditor de la OCI , que realizó el seguimiento.</t>
        </r>
      </text>
    </comment>
  </commentList>
</comments>
</file>

<file path=xl/comments12.xml><?xml version="1.0" encoding="utf-8"?>
<comments xmlns="http://schemas.openxmlformats.org/spreadsheetml/2006/main">
  <authors>
    <author>Yesnith Suarez Ariza</author>
    <author>Viviana Poveda</author>
    <author>Willson</author>
    <author>Alexandra Yomayuza</author>
  </authors>
  <commentList>
    <comment ref="V3" authorId="0" shapeId="0">
      <text>
        <r>
          <rPr>
            <sz val="9"/>
            <color indexed="81"/>
            <rFont val="Tahoma"/>
            <family val="2"/>
          </rPr>
          <t xml:space="preserve">Representa el seguimiento que realiza el responsable del proceso,  junto con sus equipos de trabajo, con el propósito de autoevaluar la aplicación de los controles y de sus acciones complementarias. </t>
        </r>
        <r>
          <rPr>
            <b/>
            <sz val="9"/>
            <color indexed="81"/>
            <rFont val="Tahoma"/>
            <family val="2"/>
          </rPr>
          <t xml:space="preserve">  </t>
        </r>
      </text>
    </comment>
    <comment ref="Q5" authorId="0" shapeId="0">
      <text>
        <r>
          <rPr>
            <sz val="9"/>
            <color indexed="81"/>
            <rFont val="Tahoma"/>
            <family val="2"/>
          </rPr>
          <t>Estas acciones deben ser ADICIONALES y DIFERENTES a los controles existentes identificados y aplicados, las mismas al igual que los controles, deben estar enfocadas a contrarrestar la probabilidad  de que las causas propicien la materialización del riesgo  y/o el impacto de la posible materialización del riesgo.
Tienen el propósito de fortalecer los puntos débiles o fallas identificadas en la evaluación de los controles aplicados que enfrentaron o atendieron el riesgo inherente.
Nota: En caso de que no existan controles, las acciones de manejo del riesgo que se establezcan, al no poder fortalecer los controles que como ya se expresó, por alguna razón no existen, deben estar dirigidas justamente a que al interior del proceso se creen nuevos controles. 
Si la evaluación del riesgo residual, se ubica en las zonas de riesgo MODERADA, ALTA o EXTREMA, se deben realizar acciones adicionales de manejo del riesgo.
Aclaración:
Es de anotar que las acciones de manejo del riesgo, se identifican según lo que se establezca por parte de las personas que operan el proceso, como necesarias para fortalecer los controles existentes o según la necesidad de crear controles si estos no existe, es decir, no hay una cantidad mínima ni máxima de acciones de manejo definida.   
Es importante que las acciones se realicen en un intervalo de tiempo razonable para así contrarrestar de mejor forma la materialización de los riesgos y el impacto de su materialización. 
Una vez se realicen las acciones, se hace necesario que se actualicen los controles que fueron fortalecidos con la realización de las mismas o se establezcan en la matriz de mapa de riesgos, si se acaban de crear; esta actualización requiere que se vuelvan a evaluar los controles para obtener una nueva calificación del riesgo inherente.</t>
        </r>
      </text>
    </comment>
    <comment ref="V5" authorId="1" shapeId="0">
      <text>
        <r>
          <rPr>
            <sz val="10"/>
            <color indexed="81"/>
            <rFont val="Arial Narrow"/>
            <family val="2"/>
          </rPr>
          <t xml:space="preserve">
Describir como fue la operación de los controles, durante el semestre evaluado, es decir, relacionar o describir de forma concreta con evidencias, como se aplicaron los controles.
</t>
        </r>
        <r>
          <rPr>
            <b/>
            <sz val="10"/>
            <color indexed="81"/>
            <rFont val="Arial Narrow"/>
            <family val="2"/>
          </rPr>
          <t>Nota:</t>
        </r>
        <r>
          <rPr>
            <sz val="10"/>
            <color indexed="81"/>
            <rFont val="Arial Narrow"/>
            <family val="2"/>
          </rPr>
          <t xml:space="preserve"> No es repetir lo que se encuentra descrito de forma general, en la identificación del control, es particularizar que se hizo durante el semestre de seguimiento o de evaluación   
</t>
        </r>
        <r>
          <rPr>
            <b/>
            <sz val="10"/>
            <color indexed="81"/>
            <rFont val="Arial Narrow"/>
            <family val="2"/>
          </rPr>
          <t>Nota:</t>
        </r>
        <r>
          <rPr>
            <sz val="10"/>
            <color indexed="81"/>
            <rFont val="Arial Narrow"/>
            <family val="2"/>
          </rPr>
          <t xml:space="preserve"> Si bien es cierto se debe hacer un seguimiento semestral por parte del responsable del proceso, para enviar a la Oficina de Control Interno, éste no es el único seguimiento que debe hacerse , ya que la administración del riesgo es un proceso dinámico que requiere de seguimiento y ajustes permanentes en la medida que las circunstancias presentadas así lo requieran.   </t>
        </r>
      </text>
    </comment>
    <comment ref="W5" authorId="1" shapeId="0">
      <text>
        <r>
          <rPr>
            <b/>
            <sz val="10"/>
            <color indexed="81"/>
            <rFont val="Arial Narrow"/>
            <family val="2"/>
          </rPr>
          <t>Describa</t>
        </r>
        <r>
          <rPr>
            <sz val="10"/>
            <color indexed="81"/>
            <rFont val="Arial Narrow"/>
            <family val="2"/>
          </rPr>
          <t xml:space="preserve"> la gestión realizada para dar cumplimiento a la acción de manejo del riesgo, en caso de que ya se haya cumplido su cronograma.  
En caso de no haberse cumplido aun el cronograma de la acción, describa la gestión realizada que evidencia su avance.
En caso de no tener acciones para ningún control que esté relacionado con el riesgo identificado, por favor combinar todas las celdas dispuestas para incluir el seguimiento respectivo de las acciones relacionadas con el riesgo y colocar </t>
        </r>
        <r>
          <rPr>
            <b/>
            <sz val="10"/>
            <color indexed="81"/>
            <rFont val="Arial Narrow"/>
            <family val="2"/>
          </rPr>
          <t xml:space="preserve">N/A </t>
        </r>
      </text>
    </comment>
    <comment ref="X5" authorId="1" shapeId="0">
      <text>
        <r>
          <rPr>
            <sz val="10"/>
            <color indexed="81"/>
            <rFont val="Arial Narrow"/>
            <family val="2"/>
          </rPr>
          <t xml:space="preserve">Seleccione una de las opciones de la lista desplegable.
</t>
        </r>
        <r>
          <rPr>
            <b/>
            <sz val="10"/>
            <color indexed="81"/>
            <rFont val="Arial Narrow"/>
            <family val="2"/>
          </rPr>
          <t>SIN INICIAR:</t>
        </r>
        <r>
          <rPr>
            <sz val="10"/>
            <color indexed="81"/>
            <rFont val="Arial Narrow"/>
            <family val="2"/>
          </rPr>
          <t xml:space="preserve"> Cuando no se ha hecho gestión alguna para cumplir con la acción.
</t>
        </r>
        <r>
          <rPr>
            <b/>
            <sz val="10"/>
            <color indexed="81"/>
            <rFont val="Arial Narrow"/>
            <family val="2"/>
          </rPr>
          <t xml:space="preserve">EN PROCESO: </t>
        </r>
        <r>
          <rPr>
            <sz val="10"/>
            <color indexed="81"/>
            <rFont val="Arial Narrow"/>
            <family val="2"/>
          </rPr>
          <t xml:space="preserve">Cuando se han realizado gestiones para cumplir con la acción y todavía no se ha terminado el cronograma dispuesto para tal fin.
</t>
        </r>
        <r>
          <rPr>
            <b/>
            <sz val="10"/>
            <color indexed="81"/>
            <rFont val="Arial Narrow"/>
            <family val="2"/>
          </rPr>
          <t xml:space="preserve">CUMPLIDA: </t>
        </r>
        <r>
          <rPr>
            <sz val="10"/>
            <color indexed="81"/>
            <rFont val="Arial Narrow"/>
            <family val="2"/>
          </rPr>
          <t xml:space="preserve">Cuando se realizó la acción completamente dentro del cronograma previsto.
</t>
        </r>
        <r>
          <rPr>
            <b/>
            <sz val="10"/>
            <color indexed="81"/>
            <rFont val="Arial Narrow"/>
            <family val="2"/>
          </rPr>
          <t xml:space="preserve">INCUMPLIDA: </t>
        </r>
        <r>
          <rPr>
            <sz val="10"/>
            <color indexed="81"/>
            <rFont val="Arial Narrow"/>
            <family val="2"/>
          </rPr>
          <t xml:space="preserve">Cuando no se realizó la acción completamente dentro del cronograma previsto.
</t>
        </r>
      </text>
    </comment>
    <comment ref="Y5" authorId="2" shapeId="0">
      <text>
        <r>
          <rPr>
            <sz val="10"/>
            <color indexed="81"/>
            <rFont val="Arial Narrow"/>
            <family val="2"/>
          </rPr>
          <t>Seleccione una de las opciones de la lista desplegable.</t>
        </r>
        <r>
          <rPr>
            <sz val="10"/>
            <color indexed="81"/>
            <rFont val="Tahoma"/>
            <family val="2"/>
          </rPr>
          <t xml:space="preserve">
</t>
        </r>
      </text>
    </comment>
    <comment ref="Z5" authorId="2" shapeId="0">
      <text>
        <r>
          <rPr>
            <sz val="10"/>
            <color indexed="81"/>
            <rFont val="Arial Narrow"/>
            <family val="2"/>
          </rPr>
          <t>En caso de materialización del riesgo, describa por qué se presentó esta eventualidad, de lo contrario escriba N/A</t>
        </r>
        <r>
          <rPr>
            <sz val="9"/>
            <color indexed="81"/>
            <rFont val="Tahoma"/>
            <family val="2"/>
          </rPr>
          <t xml:space="preserve">
</t>
        </r>
      </text>
    </comment>
    <comment ref="AA5" authorId="2" shapeId="0">
      <text>
        <r>
          <rPr>
            <sz val="10"/>
            <color indexed="81"/>
            <rFont val="Arial Narrow"/>
            <family val="2"/>
          </rPr>
          <t xml:space="preserve">Describa como se activó el plan   de contingencia proyectado con las correcciones y acciones correctivas, una vez se materializó el riesgo.
En caso de que el riesgo no se haya materializado, escriba N/A </t>
        </r>
      </text>
    </comment>
    <comment ref="AB5" authorId="0" shapeId="0">
      <text>
        <r>
          <rPr>
            <sz val="10"/>
            <color indexed="81"/>
            <rFont val="Arial Narrow"/>
            <family val="2"/>
          </rPr>
          <t>De acuerdo al seguimiento realizado escribir por qué los controles  están documentados, se aplican y son efectivos.</t>
        </r>
      </text>
    </comment>
    <comment ref="AC5" authorId="0" shapeId="0">
      <text>
        <r>
          <rPr>
            <sz val="10"/>
            <color indexed="81"/>
            <rFont val="Arial Narrow"/>
            <family val="2"/>
          </rPr>
          <t>Escribir de acuerdo al seguimiento realizado, por qué la acción de manejo del riesgo fue o no, eficaz, eficiente y efectiva, teniendo en cuenta  que la eficacia es una medición de resultado, donde se verifica en qué grado se realizaron las acciones planificadas y  se alcanzaron los resultados esperados, y que la eficiencia se relaciona con la optimización de recursos y el cumplimiento de tiempos es uno de ellos; en lo que tiene que ver con efectividad se debe mirar si las acciones  realizadas, fueron diferentes a los controles establecidos y si realmente complementaron a estos mismos controles, en la tarea de contrarrestar la probabilidad  de que las causas propicien la materialización del riesgo,  y/o el impacto de la posible materialización del riesgo. También mirar si en caso de ausencia de controles , sirvieron para que se crearan nuevos.</t>
        </r>
      </text>
    </comment>
    <comment ref="AD5" authorId="0" shapeId="0">
      <text>
        <r>
          <rPr>
            <sz val="10"/>
            <color indexed="81"/>
            <rFont val="Arial Narrow"/>
            <family val="2"/>
          </rPr>
          <t>Seleccione una de las opciones de la lista desplegable.
SIN INICIAR: Cuando no se ha hecho gestión alguna para cumplir con la acción.
EN PROCESO: Cuando se han realizado gestiones para cumplir con la acción y todavía no se ha terminado el cronograma dispuesto para tal fin.
CUMPLIDA: Cuando se realizó la acción completamente dentro del cronograma previsto.
INCUMPLIDA: Cuando no se realizó la acción completamente dentro del cronograma previsto.
N/A: En caso de no tener acciones asociadas a algún control que esté relacionado con el riesgo identificado, por favor combinar todas las celdas dispuestas para incluir el seguimiento respectivo de las acciones relacionadas con el riesgo y colocar N/A</t>
        </r>
        <r>
          <rPr>
            <sz val="9"/>
            <color indexed="81"/>
            <rFont val="Tahoma"/>
            <family val="2"/>
          </rPr>
          <t xml:space="preserve">
</t>
        </r>
      </text>
    </comment>
    <comment ref="AE5" authorId="2" shapeId="0">
      <text>
        <r>
          <rPr>
            <sz val="10"/>
            <color indexed="81"/>
            <rFont val="Arial Narrow"/>
            <family val="2"/>
          </rPr>
          <t>Seleccione una de las opciones de la lista desplegable.</t>
        </r>
        <r>
          <rPr>
            <sz val="10"/>
            <color indexed="81"/>
            <rFont val="Tahoma"/>
            <family val="2"/>
          </rPr>
          <t xml:space="preserve">
</t>
        </r>
      </text>
    </comment>
    <comment ref="AF5" authorId="2" shapeId="0">
      <text>
        <r>
          <rPr>
            <sz val="10"/>
            <color indexed="81"/>
            <rFont val="Arial Narrow"/>
            <family val="2"/>
          </rPr>
          <t xml:space="preserve">En caso de materialización del riesgo, describa por qué se presentó esta eventualidad, de lo contrario escriba N/A
</t>
        </r>
      </text>
    </comment>
    <comment ref="AG5" authorId="2" shapeId="0">
      <text>
        <r>
          <rPr>
            <sz val="10"/>
            <color indexed="81"/>
            <rFont val="Arial Narrow"/>
            <family val="2"/>
          </rPr>
          <t xml:space="preserve">Describa con base en las evidencias encontradas,  como se activó el plan   de contingencia proyectado con las correcciones y acciones correctivas, una vez se materializó el riesgo.
En caso de que el riesgo no se haya materializado, escriba N/A </t>
        </r>
      </text>
    </comment>
    <comment ref="AH5" authorId="3" shapeId="0">
      <text>
        <r>
          <rPr>
            <b/>
            <sz val="10"/>
            <color indexed="81"/>
            <rFont val="Arial Narrow"/>
            <family val="2"/>
          </rPr>
          <t xml:space="preserve">Registre la fecha en </t>
        </r>
        <r>
          <rPr>
            <sz val="10"/>
            <color indexed="81"/>
            <rFont val="Arial Narrow"/>
            <family val="2"/>
          </rPr>
          <t>que la Oficina de Control Interno realiza el seguimiento en formato DD/MM/AA</t>
        </r>
      </text>
    </comment>
    <comment ref="AI5" authorId="1" shapeId="0">
      <text>
        <r>
          <rPr>
            <sz val="10"/>
            <color indexed="81"/>
            <rFont val="Arial Narrow"/>
            <family val="2"/>
          </rPr>
          <t>Escribir el nombre del auditor de la OCI , que realizó el seguimiento.</t>
        </r>
      </text>
    </comment>
  </commentList>
</comments>
</file>

<file path=xl/comments13.xml><?xml version="1.0" encoding="utf-8"?>
<comments xmlns="http://schemas.openxmlformats.org/spreadsheetml/2006/main">
  <authors>
    <author>Yesnith Suarez Ariza</author>
    <author>Viviana Poveda</author>
    <author>Willson</author>
    <author>Alexandra Yomayuza</author>
  </authors>
  <commentList>
    <comment ref="V3" authorId="0" shapeId="0">
      <text>
        <r>
          <rPr>
            <sz val="9"/>
            <color indexed="81"/>
            <rFont val="Tahoma"/>
            <family val="2"/>
          </rPr>
          <t xml:space="preserve">Representa el seguimiento que realiza el responsable del proceso,  junto con sus equipos de trabajo, con el propósito de autoevaluar la aplicación de los controles y de sus acciones complementarias. </t>
        </r>
        <r>
          <rPr>
            <b/>
            <sz val="9"/>
            <color indexed="81"/>
            <rFont val="Tahoma"/>
            <family val="2"/>
          </rPr>
          <t xml:space="preserve">  </t>
        </r>
      </text>
    </comment>
    <comment ref="Q5" authorId="0" shapeId="0">
      <text>
        <r>
          <rPr>
            <sz val="9"/>
            <color indexed="81"/>
            <rFont val="Tahoma"/>
            <family val="2"/>
          </rPr>
          <t>Estas acciones deben ser ADICIONALES y DIFERENTES a los controles existentes identificados y aplicados, las mismas al igual que los controles, deben estar enfocadas a contrarrestar la probabilidad  de que las causas propicien la materialización del riesgo  y/o el impacto de la posible materialización del riesgo.
Tienen el propósito de fortalecer los puntos débiles o fallas identificadas en la evaluación de los controles aplicados que enfrentaron o atendieron el riesgo inherente.
Nota: En caso de que no existan controles, las acciones de manejo del riesgo que se establezcan, al no poder fortalecer los controles que como ya se expresó, por alguna razón no existen, deben estar dirigidas justamente a que al interior del proceso se creen nuevos controles. 
Si la evaluación del riesgo residual, se ubica en las zonas de riesgo MODERADA, ALTA o EXTREMA, se deben realizar acciones adicionales de manejo del riesgo.
Aclaración:
Es de anotar que las acciones de manejo del riesgo, se identifican según lo que se establezca por parte de las personas que operan el proceso, como necesarias para fortalecer los controles existentes o según la necesidad de crear controles si estos no existe, es decir, no hay una cantidad mínima ni máxima de acciones de manejo definida.   
Es importante que las acciones se realicen en un intervalo de tiempo razonable para así contrarrestar de mejor forma la materialización de los riesgos y el impacto de su materialización. 
Una vez se realicen las acciones, se hace necesario que se actualicen los controles que fueron fortalecidos con la realización de las mismas o se establezcan en la matriz de mapa de riesgos, si se acaban de crear; esta actualización requiere que se vuelvan a evaluar los controles para obtener una nueva calificación del riesgo inherente.</t>
        </r>
      </text>
    </comment>
    <comment ref="V5" authorId="1" shapeId="0">
      <text>
        <r>
          <rPr>
            <sz val="10"/>
            <color indexed="81"/>
            <rFont val="Arial Narrow"/>
            <family val="2"/>
          </rPr>
          <t xml:space="preserve">
Describir como fue la operación de los controles, durante el semestre evaluado, es decir, relacionar o describir de forma concreta con evidencias, como se aplicaron los controles.
</t>
        </r>
        <r>
          <rPr>
            <b/>
            <sz val="10"/>
            <color indexed="81"/>
            <rFont val="Arial Narrow"/>
            <family val="2"/>
          </rPr>
          <t>Nota:</t>
        </r>
        <r>
          <rPr>
            <sz val="10"/>
            <color indexed="81"/>
            <rFont val="Arial Narrow"/>
            <family val="2"/>
          </rPr>
          <t xml:space="preserve"> No es repetir lo que se encuentra descrito de forma general, en la identificación del control, es particularizar que se hizo durante el semestre de seguimiento o de evaluación   
</t>
        </r>
        <r>
          <rPr>
            <b/>
            <sz val="10"/>
            <color indexed="81"/>
            <rFont val="Arial Narrow"/>
            <family val="2"/>
          </rPr>
          <t>Nota:</t>
        </r>
        <r>
          <rPr>
            <sz val="10"/>
            <color indexed="81"/>
            <rFont val="Arial Narrow"/>
            <family val="2"/>
          </rPr>
          <t xml:space="preserve"> Si bien es cierto se debe hacer un seguimiento semestral por parte del responsable del proceso, para enviar a la Oficina de Control Interno, éste no es el único seguimiento que debe hacerse , ya que la administración del riesgo es un proceso dinámico que requiere de seguimiento y ajustes permanentes en la medida que las circunstancias presentadas así lo requieran.   </t>
        </r>
      </text>
    </comment>
    <comment ref="W5" authorId="1" shapeId="0">
      <text>
        <r>
          <rPr>
            <b/>
            <sz val="10"/>
            <color indexed="81"/>
            <rFont val="Arial Narrow"/>
            <family val="2"/>
          </rPr>
          <t>Describa</t>
        </r>
        <r>
          <rPr>
            <sz val="10"/>
            <color indexed="81"/>
            <rFont val="Arial Narrow"/>
            <family val="2"/>
          </rPr>
          <t xml:space="preserve"> la gestión realizada para dar cumplimiento a la acción de manejo del riesgo, en caso de que ya se haya cumplido su cronograma.  
En caso de no haberse cumplido aun el cronograma de la acción, describa la gestión realizada que evidencia su avance.
En caso de no tener acciones para ningún control que esté relacionado con el riesgo identificado, por favor combinar todas las celdas dispuestas para incluir el seguimiento respectivo de las acciones relacionadas con el riesgo y colocar </t>
        </r>
        <r>
          <rPr>
            <b/>
            <sz val="10"/>
            <color indexed="81"/>
            <rFont val="Arial Narrow"/>
            <family val="2"/>
          </rPr>
          <t xml:space="preserve">N/A </t>
        </r>
      </text>
    </comment>
    <comment ref="X5" authorId="1" shapeId="0">
      <text>
        <r>
          <rPr>
            <sz val="10"/>
            <color indexed="81"/>
            <rFont val="Arial Narrow"/>
            <family val="2"/>
          </rPr>
          <t xml:space="preserve">Seleccione una de las opciones de la lista desplegable.
</t>
        </r>
        <r>
          <rPr>
            <b/>
            <sz val="10"/>
            <color indexed="81"/>
            <rFont val="Arial Narrow"/>
            <family val="2"/>
          </rPr>
          <t>SIN INICIAR:</t>
        </r>
        <r>
          <rPr>
            <sz val="10"/>
            <color indexed="81"/>
            <rFont val="Arial Narrow"/>
            <family val="2"/>
          </rPr>
          <t xml:space="preserve"> Cuando no se ha hecho gestión alguna para cumplir con la acción.
</t>
        </r>
        <r>
          <rPr>
            <b/>
            <sz val="10"/>
            <color indexed="81"/>
            <rFont val="Arial Narrow"/>
            <family val="2"/>
          </rPr>
          <t xml:space="preserve">EN PROCESO: </t>
        </r>
        <r>
          <rPr>
            <sz val="10"/>
            <color indexed="81"/>
            <rFont val="Arial Narrow"/>
            <family val="2"/>
          </rPr>
          <t xml:space="preserve">Cuando se han realizado gestiones para cumplir con la acción y todavía no se ha terminado el cronograma dispuesto para tal fin.
</t>
        </r>
        <r>
          <rPr>
            <b/>
            <sz val="10"/>
            <color indexed="81"/>
            <rFont val="Arial Narrow"/>
            <family val="2"/>
          </rPr>
          <t xml:space="preserve">CUMPLIDA: </t>
        </r>
        <r>
          <rPr>
            <sz val="10"/>
            <color indexed="81"/>
            <rFont val="Arial Narrow"/>
            <family val="2"/>
          </rPr>
          <t xml:space="preserve">Cuando se realizó la acción completamente dentro del cronograma previsto.
</t>
        </r>
        <r>
          <rPr>
            <b/>
            <sz val="10"/>
            <color indexed="81"/>
            <rFont val="Arial Narrow"/>
            <family val="2"/>
          </rPr>
          <t xml:space="preserve">INCUMPLIDA: </t>
        </r>
        <r>
          <rPr>
            <sz val="10"/>
            <color indexed="81"/>
            <rFont val="Arial Narrow"/>
            <family val="2"/>
          </rPr>
          <t xml:space="preserve">Cuando no se realizó la acción completamente dentro del cronograma previsto.
</t>
        </r>
      </text>
    </comment>
    <comment ref="Y5" authorId="2" shapeId="0">
      <text>
        <r>
          <rPr>
            <sz val="10"/>
            <color indexed="81"/>
            <rFont val="Arial Narrow"/>
            <family val="2"/>
          </rPr>
          <t>Seleccione una de las opciones de la lista desplegable.</t>
        </r>
        <r>
          <rPr>
            <sz val="10"/>
            <color indexed="81"/>
            <rFont val="Tahoma"/>
            <family val="2"/>
          </rPr>
          <t xml:space="preserve">
</t>
        </r>
      </text>
    </comment>
    <comment ref="Z5" authorId="2" shapeId="0">
      <text>
        <r>
          <rPr>
            <sz val="10"/>
            <color indexed="81"/>
            <rFont val="Arial Narrow"/>
            <family val="2"/>
          </rPr>
          <t>En caso de materialización del riesgo, describa por qué se presentó esta eventualidad, de lo contrario escriba N/A</t>
        </r>
        <r>
          <rPr>
            <sz val="9"/>
            <color indexed="81"/>
            <rFont val="Tahoma"/>
            <family val="2"/>
          </rPr>
          <t xml:space="preserve">
</t>
        </r>
      </text>
    </comment>
    <comment ref="AA5" authorId="2" shapeId="0">
      <text>
        <r>
          <rPr>
            <sz val="10"/>
            <color indexed="81"/>
            <rFont val="Arial Narrow"/>
            <family val="2"/>
          </rPr>
          <t xml:space="preserve">Describa como se activó el plan   de contingencia proyectado con las correcciones y acciones correctivas, una vez se materializó el riesgo.
En caso de que el riesgo no se haya materializado, escriba N/A </t>
        </r>
      </text>
    </comment>
    <comment ref="AB5" authorId="0" shapeId="0">
      <text>
        <r>
          <rPr>
            <sz val="10"/>
            <color indexed="81"/>
            <rFont val="Arial Narrow"/>
            <family val="2"/>
          </rPr>
          <t>De acuerdo al seguimiento realizado escribir por qué los controles  están documentados, se aplican y son efectivos.</t>
        </r>
      </text>
    </comment>
    <comment ref="AC5" authorId="0" shapeId="0">
      <text>
        <r>
          <rPr>
            <sz val="10"/>
            <color indexed="81"/>
            <rFont val="Arial Narrow"/>
            <family val="2"/>
          </rPr>
          <t>Escribir de acuerdo al seguimiento realizado, por qué la acción de manejo del riesgo fue o no, eficaz, eficiente y efectiva, teniendo en cuenta  que la eficacia es una medición de resultado, donde se verifica en qué grado se realizaron las acciones planificadas y  se alcanzaron los resultados esperados, y que la eficiencia se relaciona con la optimización de recursos y el cumplimiento de tiempos es uno de ellos; en lo que tiene que ver con efectividad se debe mirar si las acciones  realizadas, fueron diferentes a los controles establecidos y si realmente complementaron a estos mismos controles, en la tarea de contrarrestar la probabilidad  de que las causas propicien la materialización del riesgo,  y/o el impacto de la posible materialización del riesgo. También mirar si en caso de ausencia de controles , sirvieron para que se crearan nuevos.</t>
        </r>
      </text>
    </comment>
    <comment ref="AD5" authorId="0" shapeId="0">
      <text>
        <r>
          <rPr>
            <sz val="10"/>
            <color indexed="81"/>
            <rFont val="Arial Narrow"/>
            <family val="2"/>
          </rPr>
          <t>Seleccione una de las opciones de la lista desplegable.
SIN INICIAR: Cuando no se ha hecho gestión alguna para cumplir con la acción.
EN PROCESO: Cuando se han realizado gestiones para cumplir con la acción y todavía no se ha terminado el cronograma dispuesto para tal fin.
CUMPLIDA: Cuando se realizó la acción completamente dentro del cronograma previsto.
INCUMPLIDA: Cuando no se realizó la acción completamente dentro del cronograma previsto.
N/A: En caso de no tener acciones asociadas a algún control que esté relacionado con el riesgo identificado, por favor combinar todas las celdas dispuestas para incluir el seguimiento respectivo de las acciones relacionadas con el riesgo y colocar N/A</t>
        </r>
        <r>
          <rPr>
            <sz val="9"/>
            <color indexed="81"/>
            <rFont val="Tahoma"/>
            <family val="2"/>
          </rPr>
          <t xml:space="preserve">
</t>
        </r>
      </text>
    </comment>
    <comment ref="AE5" authorId="2" shapeId="0">
      <text>
        <r>
          <rPr>
            <sz val="10"/>
            <color indexed="81"/>
            <rFont val="Arial Narrow"/>
            <family val="2"/>
          </rPr>
          <t>Seleccione una de las opciones de la lista desplegable.</t>
        </r>
        <r>
          <rPr>
            <sz val="10"/>
            <color indexed="81"/>
            <rFont val="Tahoma"/>
            <family val="2"/>
          </rPr>
          <t xml:space="preserve">
</t>
        </r>
      </text>
    </comment>
    <comment ref="AF5" authorId="2" shapeId="0">
      <text>
        <r>
          <rPr>
            <sz val="10"/>
            <color indexed="81"/>
            <rFont val="Arial Narrow"/>
            <family val="2"/>
          </rPr>
          <t xml:space="preserve">En caso de materialización del riesgo, describa por qué se presentó esta eventualidad, de lo contrario escriba N/A
</t>
        </r>
      </text>
    </comment>
    <comment ref="AG5" authorId="2" shapeId="0">
      <text>
        <r>
          <rPr>
            <sz val="10"/>
            <color indexed="81"/>
            <rFont val="Arial Narrow"/>
            <family val="2"/>
          </rPr>
          <t xml:space="preserve">Describa con base en las evidencias encontradas,  como se activó el plan   de contingencia proyectado con las correcciones y acciones correctivas, una vez se materializó el riesgo.
En caso de que el riesgo no se haya materializado, escriba N/A </t>
        </r>
      </text>
    </comment>
    <comment ref="AH5" authorId="3" shapeId="0">
      <text>
        <r>
          <rPr>
            <b/>
            <sz val="10"/>
            <color indexed="81"/>
            <rFont val="Arial Narrow"/>
            <family val="2"/>
          </rPr>
          <t xml:space="preserve">Registre la fecha en </t>
        </r>
        <r>
          <rPr>
            <sz val="10"/>
            <color indexed="81"/>
            <rFont val="Arial Narrow"/>
            <family val="2"/>
          </rPr>
          <t>que la Oficina de Control Interno realiza el seguimiento en formato DD/MM/AA</t>
        </r>
      </text>
    </comment>
    <comment ref="AI5" authorId="1" shapeId="0">
      <text>
        <r>
          <rPr>
            <sz val="10"/>
            <color indexed="81"/>
            <rFont val="Arial Narrow"/>
            <family val="2"/>
          </rPr>
          <t>Escribir el nombre del auditor de la OCI , que realizó el seguimiento.</t>
        </r>
      </text>
    </comment>
  </commentList>
</comments>
</file>

<file path=xl/sharedStrings.xml><?xml version="1.0" encoding="utf-8"?>
<sst xmlns="http://schemas.openxmlformats.org/spreadsheetml/2006/main" count="1244" uniqueCount="362">
  <si>
    <t xml:space="preserve">IDENTIFICACION DEL RIESGO </t>
  </si>
  <si>
    <t>ANALISIS DEL RIESGO INHERENTE</t>
  </si>
  <si>
    <t>RIESGO RESIDUAL</t>
  </si>
  <si>
    <t>ACCIONES DE MANEJO DEL RIESGO RESIDUAL</t>
  </si>
  <si>
    <t>SEGUIMIENTO DE AUTOCONTROL POR PARTE DEL RESPONSABLE DEL PROCESO</t>
  </si>
  <si>
    <t>SEGUIMIENTO INDEPENDIENTE POR PARTE DE LA OFICINA DE CONTROL INTERNO</t>
  </si>
  <si>
    <t xml:space="preserve">Riesgo Inherente </t>
  </si>
  <si>
    <t>Identificación y evaluación de los controles existentes</t>
  </si>
  <si>
    <t>Calificación del Riesgo</t>
  </si>
  <si>
    <t>Evaluación del Riesgo</t>
  </si>
  <si>
    <t>No Riesgo</t>
  </si>
  <si>
    <t>Proceso</t>
  </si>
  <si>
    <t xml:space="preserve"> Objetivo</t>
  </si>
  <si>
    <t>Causas</t>
  </si>
  <si>
    <t>Riesgo</t>
  </si>
  <si>
    <t xml:space="preserve">Consecuencias </t>
  </si>
  <si>
    <t xml:space="preserve">Probabilidad </t>
  </si>
  <si>
    <t xml:space="preserve">Impacto </t>
  </si>
  <si>
    <t xml:space="preserve">Severidad Inherente 
Pi x Ii </t>
  </si>
  <si>
    <t xml:space="preserve">Zona de Riesgo 
Inherente </t>
  </si>
  <si>
    <t xml:space="preserve">Controles </t>
  </si>
  <si>
    <t xml:space="preserve">Severidad Residual 
Pi x Ii </t>
  </si>
  <si>
    <t xml:space="preserve">Zona de Riesgo </t>
  </si>
  <si>
    <t>Opción de Manejo</t>
  </si>
  <si>
    <t>Acciones</t>
  </si>
  <si>
    <t xml:space="preserve">Registro/Evidencia </t>
  </si>
  <si>
    <t>Fecha de Inicio</t>
  </si>
  <si>
    <t>Fecha Terminación</t>
  </si>
  <si>
    <t>Responsable (cargo)</t>
  </si>
  <si>
    <t>Seguimiento a los Controles Existentes</t>
  </si>
  <si>
    <t>Seguimiento a las acciones de manejo de riesgo residual</t>
  </si>
  <si>
    <t>Estado Actual de las Acciones de Manejo de Riesgo</t>
  </si>
  <si>
    <t>¿ El riesgo se materializó ?</t>
  </si>
  <si>
    <t>Descripción de la materialización del riesgo</t>
  </si>
  <si>
    <t>Activación del Plan de Contingencia</t>
  </si>
  <si>
    <t>Descripción del Seguimiento realizado a los controles</t>
  </si>
  <si>
    <t>Descripción del Seguimiento realizado a las acciones de manejo riesgo residual</t>
  </si>
  <si>
    <t>Estado Actual de las acciones de riesgo</t>
  </si>
  <si>
    <t>Fecha de Seguimiento</t>
  </si>
  <si>
    <t>Auditor</t>
  </si>
  <si>
    <t xml:space="preserve">Verificar y realizar seguimiento del Grupo de Servicios Administrativos mediante visitas  programadas anualmente a las dependencias de la ANM.. </t>
  </si>
  <si>
    <t>Evitar</t>
  </si>
  <si>
    <t>1. Realizar monitoreo a los planes de trabajo, resultado de las visitas se seguimiento  programadas.</t>
  </si>
  <si>
    <t>1. Cronograma de Seguimiento de Organización y Transferencia
2. Informes de Seguimiento
3. Listas de Asistencia/Actas de Reunión.</t>
  </si>
  <si>
    <t xml:space="preserve">Grupo de Servicios Administrativos </t>
  </si>
  <si>
    <t>GESTIÓN DOCUMENTAL</t>
  </si>
  <si>
    <t>Administrar los documentos que produce y recibe la Entidad, garantizando de manera eficaz su manejo, custodia y preservación, a través de mecanismos que permitan su consulta eficiente, con el fin de dar cumplimiento a los fines institucionales.</t>
  </si>
  <si>
    <t xml:space="preserve">Debilidades en la aplicación de los procedimientos del proceso de gestión documental para organización, transferencia y eliminación de documentos en Archivo de Gestión </t>
  </si>
  <si>
    <t xml:space="preserve">Eliminar o extraer documentación física perteneciente a las series documentales de las TRD de la Entidad sin el debido procedimiento y autorización, para favorecimiento propio o de un tercero. </t>
  </si>
  <si>
    <t>1. PQRS, denuncias, demandas y acciones de tutela de titulares mineros y otros usuarios internos y externos
2. Asignación de recursos para reconstrucción por pérdida de información parcial o total</t>
  </si>
  <si>
    <t>ALTA</t>
  </si>
  <si>
    <t>MODERADA</t>
  </si>
  <si>
    <t>ZONA DE RIESGO INHERENTE</t>
  </si>
  <si>
    <t>CALIFICACIÓN</t>
  </si>
  <si>
    <t>EXTREMA</t>
  </si>
  <si>
    <t>13 a 25</t>
  </si>
  <si>
    <t>7 a 12</t>
  </si>
  <si>
    <t>5 a 6</t>
  </si>
  <si>
    <t>BAJA</t>
  </si>
  <si>
    <t>1 a 4</t>
  </si>
  <si>
    <t>Zona para riesgos</t>
  </si>
  <si>
    <t>desde &gt;</t>
  </si>
  <si>
    <t>hasta &lt;=</t>
  </si>
  <si>
    <t>VALOR</t>
  </si>
  <si>
    <t>MATRIZ DE CALIFICACIÓN</t>
  </si>
  <si>
    <t>MATRIZ DE RESPUESTA</t>
  </si>
  <si>
    <t>CASI SEGURO</t>
  </si>
  <si>
    <t>PROBABILIDAD</t>
  </si>
  <si>
    <t>REDUCIR
EVITAR
COMPARTIR</t>
  </si>
  <si>
    <t xml:space="preserve">PROBABLE </t>
  </si>
  <si>
    <t>ASUMIR
REDUCIR</t>
  </si>
  <si>
    <t>REDUCIR
EVITAR</t>
  </si>
  <si>
    <t>POSIBLE</t>
  </si>
  <si>
    <t xml:space="preserve">IMPROBABLE </t>
  </si>
  <si>
    <t>ASUMIR</t>
  </si>
  <si>
    <t xml:space="preserve">RARA VEZ </t>
  </si>
  <si>
    <t>IMPACTO</t>
  </si>
  <si>
    <t xml:space="preserve">INSIGNIFICANTE </t>
  </si>
  <si>
    <t xml:space="preserve">MENOR </t>
  </si>
  <si>
    <t xml:space="preserve">MODERADO </t>
  </si>
  <si>
    <t xml:space="preserve">MAYOR </t>
  </si>
  <si>
    <t>CATASTROFICO</t>
  </si>
  <si>
    <t>Aceptar</t>
  </si>
  <si>
    <t>Reducir</t>
  </si>
  <si>
    <t>Transferir</t>
  </si>
  <si>
    <t xml:space="preserve">VALORACION DEL RIESGO DE CORRUPCION </t>
  </si>
  <si>
    <t xml:space="preserve">1. Procedimiento Administración de vehículos
2. Capacitación a los conductores del procedimiento Administración de vehículos.
3. Diligencimiento de los conductores de los formatos a su cargo establecidos en el procedimiento de administracion de vehiculos. 
4. Verificacion de los formatos entregados por los conductores. </t>
  </si>
  <si>
    <t xml:space="preserve">1. Realizar evaluación de conocimiento y aplicación del  procedimiento de administración de vehículos. </t>
  </si>
  <si>
    <t xml:space="preserve">1. Listados de asistencia, soporte de temática tratada y  evaluacion realizada. </t>
  </si>
  <si>
    <t>Coordinador Grupo de Servicios administrativos</t>
  </si>
  <si>
    <t>2. Coordinar la realización de una (1) capacitación a los conductores de la ANM, en temas de manejo defensivo y actualización de normas de transito (de manera virtual o presencial).</t>
  </si>
  <si>
    <t>1. Listados de asistencia y soporte de temática tratada</t>
  </si>
  <si>
    <t xml:space="preserve">1. Procedimiento Administración de Aseo y Cafetería.  
2. Formato de solicitud de pedidos autorizados por los Coordinadores de  cada sede.
3. Control de salida de bienes de aseo y cafeteria por parte de la empresa de vigilancia.
4. Registro de inventarios de bienes de aseo y cafeteria en formato excel para controlar las cantidades mensuales establecidas.                  
5. Espacio físico para custodia de elementos de aseo y cafetria en cada una de las Sedes             
</t>
  </si>
  <si>
    <t>1. Realizar seguimiento permanente a la entrada y salida de elementos de aseo y cafetería por parte de la empresa de vigilancia y del supervisor.</t>
  </si>
  <si>
    <t xml:space="preserve">1.Minutas de vigilancia con entreada y salida de elementos
</t>
  </si>
  <si>
    <t>2.  Registrar la entrega de elementos de aseo y cafeteria por parte del proveedor.</t>
  </si>
  <si>
    <t>1. Remisiones de entrega de Pedidos por parte del Proveedor</t>
  </si>
  <si>
    <t>3.  Diligenciar las planillas de ingreso y salida de elementos de la Entidad de manera permanente por parte de la Empresa de Vigilancia.</t>
  </si>
  <si>
    <t>1. Planillas de ingreso y salida de elementos de la Entidad</t>
  </si>
  <si>
    <t xml:space="preserve">
1.Verificacion de mayores y menores cantidades de Obra por el Apoyo a la supervisión
2.Recibo a satisfaccion del supervisor del contrato </t>
  </si>
  <si>
    <t>1. Verificar físicamente por el apoyo a la supervisión para determinar el cumplimiento.</t>
  </si>
  <si>
    <t>1.informe por parte del apoyo a la supervision de la verificacion fisica.
2. Acta de entrega a satisfaccion de la adecuacion u obra.</t>
  </si>
  <si>
    <t>2. Revisión por parte de supervisor del informe realizado por el apoyo a la supervisión</t>
  </si>
  <si>
    <t>MAPA DE RIESGOS DE CORRUPCIÓN
GESTIÓN DOCUMENTAL</t>
  </si>
  <si>
    <t>MAPA DE RIESGOS DE CORRUPCIÓN
ADMINISTRACIÓN DE BIENES Y SERVICIOS</t>
  </si>
  <si>
    <t>1. Revisar que en la historia laboral de cada funcionario reposen el check list, al igual que los documentos que soportan el proceso de vinculación a la ANM.</t>
  </si>
  <si>
    <t>Check list historia laboral</t>
  </si>
  <si>
    <t>Coordinador Talento Humano</t>
  </si>
  <si>
    <t xml:space="preserve">1. Verificar el cumplimiento de requisitos del aspirante en el formato de análisis de requisitos, con los documentos aportados, contra el manual de funciones vigente de la ANM.  2. Análisis avalado por el coordinador del Grupo de Gestión del Talento Humano, mediante certificación de cumplimiento de requisitos junto con aprobación y segunda revisión de la instancia superior. </t>
  </si>
  <si>
    <t>1. Realizar la revisión técnica del perfil solicitado contra las funciones del empleo con el fin de dar viabilidad o no a la modificación del manual de funciones y requisitos.</t>
  </si>
  <si>
    <t>Manual de Funciones actualizado, correos electrónicos, actas, listados de asistencia u otros.</t>
  </si>
  <si>
    <t>Realizar la revisión de los proyectos por parte del revisor designado y el Coordinador del Grupo de Control Interno Disciplinario</t>
  </si>
  <si>
    <t xml:space="preserve">1. Proyectos de actos administrativos.
2. Libro de control de trámite y revisión de proyectos.  </t>
  </si>
  <si>
    <t>2. Elaborar, socializar e implementar formato de manifestación de conflicto de interese y/o causales de impedimento para aplicación de todos los colaboradores del CID.</t>
  </si>
  <si>
    <t>Formato elaborado, aprobado, socializado e implementado</t>
  </si>
  <si>
    <t xml:space="preserve"> Controlar el préstamo de los expedientes y de su  foliatura para determinar a quien corresponde ejercer su custodia y verificar la permanencia de los documentos que lo componen.</t>
  </si>
  <si>
    <t xml:space="preserve">1. Diligenciamiento permanente de la Planillas de préstamo de expedientes, que debe incluir quien recibe y entrega, y el número de cuadernos y folios al momento de recibir o devolver el expediente para préstamo.       </t>
  </si>
  <si>
    <t xml:space="preserve">1. Planillas de préstamos de expedientes.    </t>
  </si>
  <si>
    <t>2. Mantener actualizada la foliación de los expedientes.</t>
  </si>
  <si>
    <t>Expedientes foliados</t>
  </si>
  <si>
    <t>3. Mantener actualizado la digitalización de expedientes</t>
  </si>
  <si>
    <t>Expedientes digitalizados</t>
  </si>
  <si>
    <t>1. El Gestor designado realiza el primer control al diligenciar el formato y lo traslada al Coordinador del Grupo de Gestión del Talento Humano.    
2. El Coordinador realiza la segunda verificación de cumplimiento de requisitos previo al nombramiento contra el manual de funciones y requisitos y revisión de soportes y expide certificación de cumplimiento.</t>
  </si>
  <si>
    <t>MAPA DE RIESGOS DE CORRUPCIÓN
GESTIÓN DEL TALENTO HUMANO</t>
  </si>
  <si>
    <t>1. Elaborar y revisar documento
2. Aprobar y firmar documento por parte del jefe inmediato
3. Aplicar y verificar lista de chequeo de los conceptos (Contiene estudio normativo y jurisprudencial)</t>
  </si>
  <si>
    <t>1. Verificar por parte del Jefe de la Oficina: Lista de chequeo y visto bueno</t>
  </si>
  <si>
    <t>1. Archivo físico
2. Conceptos publicados en web e intranet
3. Base de datos - columna: lista de chequeo</t>
  </si>
  <si>
    <t xml:space="preserve">Jefe Oficina Asesora Jurídica </t>
  </si>
  <si>
    <t>2. Verificar por parte del Técnico Asistencial: el adjunto de la lista de chequeo, el visto bueno del abogado y firma de jefe</t>
  </si>
  <si>
    <t>1. Efectuar seguimiento a procesos mediante Base de datos a efectos de vencimiento de términos
2. Verificar que se efectúe la investigación de bienes en la etapa persuasiva y coactiva y registrar en una base de datos.
3. Proferir y revisar las actuaciones de decreto de embargo en los procesos en los que el deudor posea bienes</t>
  </si>
  <si>
    <t>1. Hacer seguimiento a las actuaciones de los procesos mediante la base de datos  
2. Investigación de bienes 
3. Decretar medidas cautelares en tiempo</t>
  </si>
  <si>
    <t xml:space="preserve">1. Archivo físico
2. Base de datos </t>
  </si>
  <si>
    <t>Coordinador Grupo de Cobro Coactivo</t>
  </si>
  <si>
    <t xml:space="preserve">1. Programar Pre comités de conciliación lideradas por el jefe de la oficina junto coordinador de Defensa Jurídica y miembros de grupo así como revisión ficha técnica comité de conciliación
2. Revisar y presentar el caso ante el Comité de Conciliación y emisión Acta de Comité de Conciliación por parte del secretario técnico. </t>
  </si>
  <si>
    <t>1. Adelantar pre comités de conciliación y elaborar ficha técnica de comité de conciliación.</t>
  </si>
  <si>
    <t xml:space="preserve">1. Listados de asistencia
2. Actas de Comité </t>
  </si>
  <si>
    <t>Coordinador Grupo de Defensa Jurídica</t>
  </si>
  <si>
    <t>2. Adelantar Comité de conciliación y expedir acta del comité</t>
  </si>
  <si>
    <t>1.  Revisar que se cuenten con los registros de prestamos de procesos
2. Revisar que los expedientes  cuenten con la debida foliación.</t>
  </si>
  <si>
    <t>1. Llevar control permanente de prestamos de expedientes</t>
  </si>
  <si>
    <t>1. Base de datos documental
2. Libro control prestamos expedientes en el Grupo de Defensa Jurídica</t>
  </si>
  <si>
    <t xml:space="preserve">2. Actualizar la columna de folios en base de datos del Grupo de Defensa Jurídica.  </t>
  </si>
  <si>
    <t>MAPA DE RIESGOS DE CORRUPCIÓN
GESTIÓN JURIDICA</t>
  </si>
  <si>
    <t xml:space="preserve">
Actualmente se cuenta con el procedimiento para la gestión de usuarios  "Actualmente se cuenta con el procedimiento de "GESTIÓN DE REQUERIMIENTOS Y USUARIOS"/ APO4-P-001 y
Se cuenta con una aplicación para solicitud de la creación actualización y/o eliminación de accesos, perfiles y Recursos Tecnológicos. IMAC.", con su respectivo instructivo para el diligenciamiento del formato electrónico para solicitud de creación, actualización y/o eliminación de accesos, perfiles y recursos tecnológicos – IMAC,  y cada solicitud se registra como un caso en la herramienta de gestión</t>
  </si>
  <si>
    <t>1. Revisiar el procedimiento  GESTIÓN DE REQUERIMIENTOS Y USUARIOS"/ APO4-P-001  con el fin de generar acciones que fortalezcan el control y gestión de usuarios.</t>
  </si>
  <si>
    <t>Correo
Listas de asistencia 
Informes</t>
  </si>
  <si>
    <t>Jefe Oficina de Tecnología e Información</t>
  </si>
  <si>
    <t>2. Elaborar informes semestrales con la gestión de usuarios para las aplicaciones críticas.</t>
  </si>
  <si>
    <t>MAPA DE RIESGOS DE CORRUPCIÓN
ADMINISTRACIÓN DE TECNOLOGIAS DE INFORMACIÓN</t>
  </si>
  <si>
    <t>Jefe Oficina de Control Interno</t>
  </si>
  <si>
    <t>MAPA DE RIESGOS DE CORRUPCIÓN
EVALUACIÓN, CONTROL Y MEJORA</t>
  </si>
  <si>
    <t>1. Presentar en reunión de articulación convocada por el Ministerio de Minas, la necesidad de definir condiciones de entrega y oficialización por parte del SGC de información del potencial para minerales estratégicos</t>
  </si>
  <si>
    <t>Presentación con las condiciones de entrega y oficialización por parte del SGC de información del potencial para minerales estratégicos</t>
  </si>
  <si>
    <t xml:space="preserve">Experto Grupo de Promoción </t>
  </si>
  <si>
    <t>2. Realizar en reunión de trabajo, análisis de las condiciones de tenencia y custodia de información del tema de AEM,en procura de su implementación</t>
  </si>
  <si>
    <t>Ayuda de Memoria de reunión</t>
  </si>
  <si>
    <t xml:space="preserve">Gerente y Experto Grupo de Promoción </t>
  </si>
  <si>
    <t>Filtros técnicos y jurídicos al 100% de los expedientes evaluados a través de profesionales idóneos, ingenieros y abogados dedicados a revisar y certificar  que tanto los informes emitidos como los actos administrativos sean elaborados observando la normatividad vigente</t>
  </si>
  <si>
    <t>1. Base de datos de informes y actos administrativos alimentada por el responsable de numeración y fechado de los mismos, quien debe verificar los filtros tècnicos y juridicos antes de proceder a la numeración de los mismos. 
2. Tabla en excel del control de servicio no conforme alimentada por el abogado responsable de la revisión de los actos administrativos enviados para firma, tanto del Gerente de Fomento como de la Vicepresidencia de Promoción y Fomento</t>
  </si>
  <si>
    <t xml:space="preserve">Base de datos informes técnicos
Base de datos Autos 
Base de datos Resoluciones 
Carpeta actos administrativos escaneados 
Carpeta Informes técnicos escaneados
Carpetas de expedientes AREs
</t>
  </si>
  <si>
    <t>Gerente de Fomento</t>
  </si>
  <si>
    <t>MAPA DE RIESGOS DE CORRUPCIÓN
DELIMITACIÓN Y DECLARACIÓN DE ÁREAS Y ZONAS DE INTERÉS</t>
  </si>
  <si>
    <t>1. Tenencia y custodia de la información relacionada con los bloques de áreas con potencial para minerales estratégico por parte del personal directivo de la VPF y servidores públicos designados para tal fin por parte del Gerente de  Promoción.</t>
  </si>
  <si>
    <t>2. Suscripción de acuerdo de confidencialidad según el rol que se desempeñe en el proceso.</t>
  </si>
  <si>
    <t>2. Realizar en reunión de trabajo, análisis de las condiciones de tenencia y custodia de información del tema de AEM, en procura de su implementación</t>
  </si>
  <si>
    <t>3. Inicio de actuaciones disciplinarias y penales a que hubiere lugar (cuando sea detectada entrega de información privilegiada)</t>
  </si>
  <si>
    <t>MAPA DE RIESGOS DE CORRUPCIÓN
GESTIÓN DE LA INVERSIÓN MINERA</t>
  </si>
  <si>
    <t>Expertos Grupo de Promoción / Gerente de Promoción</t>
  </si>
  <si>
    <t>Filtros técnicos y jurídicos aleatorios a los expedientes evaluados.
El filtro lo realizan profesionales idóneos, ingenieros y abogados dedicados a revisar y certificar  que los actos administrativos sean elaborados conforme la normatividad vigente. 
El resultado se ve reflejado en la producción toda vez que el Vicepresidente, Gerente y/o Coordinador del área no firma actos administrativos sin que tengan el VoBo del filtro.
Los profesionales que realizan este proceso son personal de planta y contratistas, que pertenecen al Grupo de Contratación y Titulación Minera y la Vicepresidencia.</t>
  </si>
  <si>
    <t>1. Realizar reuniones con los filtros, se toman decisiones y se imparten directrices al interior del grupo.</t>
  </si>
  <si>
    <t>* Listado de evaluaciones técnicas filtradas.
* Listado de Actos administrativos filtrados</t>
  </si>
  <si>
    <t>Coordinador Grupo de Contratación Minera</t>
  </si>
  <si>
    <t>1. Realizar el  reparto de expedientes. 
2. Revisar y aprobar por otro profesional los actos administrativos que pongan fin al proceso.</t>
  </si>
  <si>
    <t>1. Realizar una (1) capacitación y/o  socialización en el año a los miembros del Grupo de Legalización Minera de los procedimientos denominados "Legalización de mínería de hecho", "subcontrato de formalización minera" y "control de reparto"</t>
  </si>
  <si>
    <t>Listado de asistencia</t>
  </si>
  <si>
    <t>Coordinador Grupo de Legalización Minera</t>
  </si>
  <si>
    <t>MAPA DE RIESGOS DE CORRUPCIÓN
GENERACIÓN DE TITULOS MINEROS</t>
  </si>
  <si>
    <t xml:space="preserve">GESTIÓN INTEGRAL DE LA INFORMACIÓN MINERA </t>
  </si>
  <si>
    <t>Administrar y mantener actualizada la información relacionada con la actividad minera del país, de tal modo que sea posible la obtención veraz y rápida de datos estadísticos, geográficos y de información sujeta al registro minero, de una zona específica o en todo el país, a través de la aplicación de plataformas tecnológicas que permiten el manejo de este tipo de información.</t>
  </si>
  <si>
    <t>1. Manipulación de la información  interna o externa (información sensible) en favor de un tercero.
2. Amiguismo y clientelismo
3. Ausencia o incumplimiento de la inscripción de los actos administrativos en el Registro Minero Nacional.</t>
  </si>
  <si>
    <t>1. Sanciones contra la entidad
2. Sanciones Legales
3. Procesos disciplinarios
4. Perdida de imagen y de credibilidad por parte de sus clientes externos e internos.
5. Detrimento Patrimonial</t>
  </si>
  <si>
    <t>1. Asignación por correos institucionales (Solo se reciben solicitudes de inscripciones desde el correo del coordinador de cada uno de los grupos y puntos de atención regional.)
2.Trazabilidad de requisitos de inscripción (validación de los datos de forma de cada uno de los actos administrativos contra la información contenida en el Certificado de Registro Minero.)
3. Control de calidad de la inscripción de actos administrativos antes de la publicación diaria, de acuerdo con el procedimiento. 
4.Publicación diaria en la pagina web de la Agencia del reporte de anotaciones en el Registro Minero Nacional.</t>
  </si>
  <si>
    <t>Acta de reunión y listado de asistencia</t>
  </si>
  <si>
    <t>Gerente Grupo de Catastro y Registro Minero</t>
  </si>
  <si>
    <t xml:space="preserve">1. Elaboración de Estudios Previos por parte del área gestora del proceso y suscrito por el respectivo Vicepresidente y/o el Coordinador o Gerente del Área que requiere la satisfacción de la necesidad. 
2. Revisión jurídica a cargo del Grupo de Contratación y Financiera.
3. Entrevista y Prueba de Polígrafo para los contratos de Prestación de Servicios Profesionales y Apoyo a la Gestión </t>
  </si>
  <si>
    <t xml:space="preserve">1. Elaborar Estudios Previos cumpliendo con los requisitos legalmente establecidos y la posterior revisión por parte del área jurídica y financiera, con el visto bueno del Vicepresidente del área respectiva así como su coordinador o gerente al igual que el profesional que elaboró. </t>
  </si>
  <si>
    <t>Estudios Previos debidamente elaborados y con las firmas que avalan las revisiones correspondientes.</t>
  </si>
  <si>
    <t>Lider del Proceso</t>
  </si>
  <si>
    <t xml:space="preserve">2. Realizar las entrevistas y pruebas de polígrafo a quienes pretenden contratar con la entidad bajo la modalidad de Prestación de Servicios Profesionales y Apoyo a la Gestión, por parte del Comité delegado para tal fin </t>
  </si>
  <si>
    <t>Entrevistas y pruebas de polígrafo</t>
  </si>
  <si>
    <t>1. Formato de Declaración Juramentada de Conflicto de Interés.   
2. Verificación directa del sistema de información de Catastro Minero de Colombia, previo a la suscripción del respectivo contrato.
3. Incorporación en las minutas en contratos de Prestación de Servicios Profesionales y Apoyo a la Gestión, como  causal de terminación la  falsa manifestación en relación con conflicto de interés e inclusión de la obligación del contratista de manifestación sobre sobreviniencia de conflicto de interés y obligación del supervisor de informar sobre hechos de que conozca que puedan llevar a considerar un conflicto de interés.</t>
  </si>
  <si>
    <t>1. Requerir la suscripción del formato de "Declaración Juramentada de Conflicto de Interés",  consulta previa del Catastro Minero de Colombia a efecto de verificar posible intervención en la gestión de Título Minero</t>
  </si>
  <si>
    <t>Formato de Declaración Juramentada de Conflicto de Interés.</t>
  </si>
  <si>
    <t>2. Incorporar dentro de la minuta de contratos de prestación de servicios del personal vinculado, que pueda tener relación con títulos mineros, obligación en la que se indique el deber de manifestar o dar a conocer por parte del contratista y supervisor respectivamente, hechos sobrevinientes a la suscripción del contrato, que puedan ser constitutivos de conflicto de interés.</t>
  </si>
  <si>
    <t>Pantallazo de verificación de CMC.</t>
  </si>
  <si>
    <t>3. Socializar nuevamente a los contratistas a través de medio de difusión institucional la obligatoriedad  de informar sobre conflictos de intereses sobrevinientes, siendo causal de terminación la no información sobre el particular 01/04/2019 a 30/05/2018 (1 socialización)</t>
  </si>
  <si>
    <t>Listados de asistencia/correos electrónicos</t>
  </si>
  <si>
    <t xml:space="preserve">1. Verificación de los documentos soporte de la contratación, contra la lista de chequeo respectiva para contratos de prestación de servicios.
2. Se realiza la verificación de la información documental aportada, convalidando la información que presente algún tipo de duda con la Entidad emisora. </t>
  </si>
  <si>
    <t>1. Diligenciar lista de chequeo con verificación y validación de información aportada.</t>
  </si>
  <si>
    <t>Lista de chequeo suscrita por el profesional abogado a cargo de la verificación documental</t>
  </si>
  <si>
    <t>2. Verificar para cada uno de los contratos el diligenciamiento del Certificado de idoneidad y Experiencia por parte del proceso/dependencia solicitante.</t>
  </si>
  <si>
    <t>Certificados de idoneidad en cada una de las carpetas</t>
  </si>
  <si>
    <t>MAPA DE RIESGOS DE CORRUPCIÓN
ADQUISICIÓN DE BIENES Y SERVICIOS</t>
  </si>
  <si>
    <t>MAPA DE RIESGOS DE CORRUPCIÓN</t>
  </si>
  <si>
    <t>1. Trazabilidad de los trámites a través de la herramienta Gestiona.
2. Uniformidad en los trámites, a través del procedimiento.
3. Principio de legalidad en las actuaciones</t>
  </si>
  <si>
    <t>1. Depurar la información que se ingresa a la herramienta Gestiona. 
2. Realizar orden de reparto priorizando solicitudes antiguas.  
3. Revisar que los trámites cumplan con los requisitos legales.</t>
  </si>
  <si>
    <t>1. Informes de depuración de la herramienta. 
2. Indicadores de Gestión. 
3. Revisión de los actos administrativos producidos.</t>
  </si>
  <si>
    <t>Coordinador del GEMTM</t>
  </si>
  <si>
    <t xml:space="preserve">
1. Implementación  del formulario en línea para la liquidación y pago de regalías y contraprestaciones económicas </t>
  </si>
  <si>
    <t xml:space="preserve">1. Implementar formulario en línea para la liquidación y pago de regalías y contraprestaciones económicas </t>
  </si>
  <si>
    <t>Salida a producción - sistema en línea de Liquidación de regalías</t>
  </si>
  <si>
    <t>Gerente - Grupo de Regalías y Contraprestaciones Económicas</t>
  </si>
  <si>
    <t xml:space="preserve">Documentar los controles de conducto regular y forma de controlar el acceso restringido a la información </t>
  </si>
  <si>
    <t xml:space="preserve">1. Documentar los controles de conducto regular y forma de controlar el acceso restringido a la información </t>
  </si>
  <si>
    <t>Seguimiento al Procedimiento de liquidación y pago de regalías</t>
  </si>
  <si>
    <t>Verificar la existencia de segregación de funciones y documentar o asociar los controles de acceso a través de perfiles</t>
  </si>
  <si>
    <t>1. Verificar la existencia de segregación de funciones y documentar o asociar los controles de acceso a través de perfiles</t>
  </si>
  <si>
    <t>Documentación de la forma de ejercer el control para EXPORTACIONES - VUCE y documentación del control para exportación</t>
  </si>
  <si>
    <t xml:space="preserve">Definir en detalle la forma de realizar el control y establecer control para el caso de autorización previa para exportación de minerales. </t>
  </si>
  <si>
    <t xml:space="preserve">1. Definir en detalle la forma de realizar el control y establecer control para el caso de autorización previa para exportación de minerales. </t>
  </si>
  <si>
    <t>Documentación de la forma de ejercer el control para RUCOM y documentación del control para exportación</t>
  </si>
  <si>
    <t>1. Aplicar y monitorear controles definidos en MIS4-P-001-I-002. Fiscalización de Proyectos de Interés Nacional
MIS4-P-001-F-011. Evaluación documental                                                   MIS4-P-002. Inspecciones de campo
2. Declaratoria conflictos de interés personal de planta y de contrato</t>
  </si>
  <si>
    <t xml:space="preserve">1. Tomar muestras aleatorias de expedientes mineros para verificar aplicación de instructivos </t>
  </si>
  <si>
    <t>Registro no conformidadades- Informes de auditoría de Control Interno y del  Ministerio de Minas y Energía</t>
  </si>
  <si>
    <t xml:space="preserve">Coordinador PAR- Coordinador Zonal- Gerencia- Coordinación PIN </t>
  </si>
  <si>
    <t>2. Realizar verificaciones periodicas con Grupo de Recaudo de Regalías y contrapestaciones económicas- aplicativos dispuestos para tal fin</t>
  </si>
  <si>
    <t>Registros de los sistemas de recaudo</t>
  </si>
  <si>
    <t xml:space="preserve">Registro no conformidadades- Informes de auditoría de Control Interno y del  Ministerio de Minas y Energía - denuncias de terceros </t>
  </si>
  <si>
    <t>Coordinador PAR- Coordinador Zonal- Gerencia- Coordinación PIN - abogados filtro en Sede Central</t>
  </si>
  <si>
    <t xml:space="preserve">1. Revisión y restricción de perfiles en el sistema.    </t>
  </si>
  <si>
    <t>1. Revisar permanentemente los documentos soportes que presentan para realizar pagos.</t>
  </si>
  <si>
    <t>Conciliaciones y cuentas revisadas con el lleno de los requisitos</t>
  </si>
  <si>
    <t>Servidores públicos de Contabilidad  y Tesorería</t>
  </si>
  <si>
    <t xml:space="preserve">2. Conciliaciones a las cuentas de la ANM.                                                           Póliza de Seguro de manejo global de entidades oficiales.      </t>
  </si>
  <si>
    <t>3. Revisión y validación de la documentación de soportes para pago.</t>
  </si>
  <si>
    <t>1. Revisión de los documentos soportes por parte del funcionario encargado de la labor y validación de los mismos por parte del Coordinador del Grupo de Recursos Financieros.
2. Requerir a comisionados al cumplimiento pleno de requisitos para legalización de comisiones.</t>
  </si>
  <si>
    <t>1. Revisar permanentemente los documentos.</t>
  </si>
  <si>
    <t>1. Documentos soportes.</t>
  </si>
  <si>
    <t>Servidores públicos encargados de legalizar comisiones</t>
  </si>
  <si>
    <t>2. Requerir a los comisionados para que legalicen oportunamente y con el lleno de requisitos, esto lo realiza el servidor público encargado</t>
  </si>
  <si>
    <t>1. Oficio, memorandos, correos electrónicos</t>
  </si>
  <si>
    <t>1. Actualización de procedimientos. 
2. Implementación de listas de chequeo.</t>
  </si>
  <si>
    <t>1. Revisar el cumplimiento de los requisitos de la solicitud.</t>
  </si>
  <si>
    <t>1. Registros contables.
2. En el sistema de gestión documental se encuentran las evidencias de los documentos de entrada y salida de cada caso.</t>
  </si>
  <si>
    <t>Coordinador Grupo de Recursos Financieros y servidores públicos encargados de dar respuesta y trámite</t>
  </si>
  <si>
    <t>2. Verificar que la resolución cuenta con revisión y aprobación.</t>
  </si>
  <si>
    <t>Consolidó: Yesnith Suárez Ariza</t>
  </si>
  <si>
    <t>Gestor T 1 - 10</t>
  </si>
  <si>
    <t>MAPA DE RIESGOS CORRUPCIÓN</t>
  </si>
  <si>
    <t>Anexo: PAAC 2019</t>
  </si>
  <si>
    <t>1. Remitir todos los proyectos de actos administrativos por parte de los abogados comisionados para su trámite al revisor designado y al Coordinador para su revisión, y emitir, por parte de éstos, su visto bueno para proceder a su impresión y firma.</t>
  </si>
  <si>
    <t>Experto del Control Interno Disciplinario/Grupo de Control Interno Disciplinario</t>
  </si>
  <si>
    <t>Versión 2</t>
  </si>
  <si>
    <t xml:space="preserve">Coordinador Grupo de Planeación </t>
  </si>
  <si>
    <t>Revisó: Paola Andrea Claderon Vargas</t>
  </si>
  <si>
    <t>MAPA DE RIESGOS DE CORRUPCIÓN
GESTIÓN INTEGRAL DE LA INFORMACIÓN MINERA VERSION 2 DEL 08/07/2019</t>
  </si>
  <si>
    <t>1. Realizar auditoria trimestral por parte del Gerente del Grupo de Catastro y Registro Minero.</t>
  </si>
  <si>
    <r>
      <rPr>
        <b/>
        <sz val="12"/>
        <color theme="1"/>
        <rFont val="Arial Narrow"/>
        <family val="2"/>
      </rPr>
      <t>Control de Cambios:</t>
    </r>
    <r>
      <rPr>
        <sz val="12"/>
        <color theme="1"/>
        <rFont val="Arial Narrow"/>
        <family val="2"/>
      </rPr>
      <t xml:space="preserve"> Por solicitud de los responsables de riesgos y/ enlaces de proceso se realizaron los siguientes cambios:
</t>
    </r>
    <r>
      <rPr>
        <b/>
        <sz val="12"/>
        <color theme="1"/>
        <rFont val="Arial Narrow"/>
        <family val="2"/>
      </rPr>
      <t xml:space="preserve">1. Gestión Integral de la Información Minera: </t>
    </r>
    <r>
      <rPr>
        <sz val="12"/>
        <color theme="1"/>
        <rFont val="Arial Narrow"/>
        <family val="2"/>
      </rPr>
      <t>Se cambio la periodicidad de la acción definida y se ajusto la fecha de inicio a 01/04/2019, de conformidad con la mesa de trabajo realizada el 08/07/2019.</t>
    </r>
  </si>
  <si>
    <t>MAPA DE RIESGOS DE CORRUPCIÓN
GESTIÓN INTEGRAL PARA EL SEGUIMIENTO Y CONTROL A TITULOS MINEROS</t>
  </si>
  <si>
    <t>Fecha: Septiembre 16 de 2019</t>
  </si>
  <si>
    <t xml:space="preserve">El manejo y anaísis de la información relacionada con áreas con potencial para minerales estratégicos (proveniente del SGC) en el sistema de información dispuesto en la ANM, es realizado por la contratista - Ingeniera Catastral Rebeca Morantes, quien tiene acuerdo de confidencialidad (contrato de prestacion de servicio ANM-097-19).
Con el fin de apoyar el proceso de declaracion de AEM, fueron designados los contratistas de la Vicepresidencia de Seguimiento, Control y Seguridad Minera: Jairo Botero y Juan Carlos Perez ; quienes suscribieron el correspondiente acuerdo de confidencialidad. </t>
  </si>
  <si>
    <t>Se llevó a cabo presentación de la propuesta de protocolo de condiciones de seguridad de información de potencial minero y la necesidad de definir condiciones de entrega de esta información en reunión efectuada con el Servicio Geologico Colombiano - SGC el dia 3 de agosto de 2019.</t>
  </si>
  <si>
    <t xml:space="preserve">En reunión realizada el dia 3 de agosto, se inició el proceso de análisis para concertación con el SGC de las condiciones de tenencia y custodia de información relacionada con potencial para minerales estratégicos Para este fin, se dio continuidad al análisis y revision del tema, en reunión realizada el 20 de agosto y a la fecha se cuenta con el proyecto de documento de condiciones para el manejo y entrega de la información de potencial, quedando pendiente la verificación de esta propuesta, (inclusión de los aspectos faltantes y/o aplicacion de ajustes segun se requiera) y la aprobación correspondiente. </t>
  </si>
  <si>
    <r>
      <rPr>
        <b/>
        <sz val="11"/>
        <color theme="1"/>
        <rFont val="Arial Narrow"/>
        <family val="2"/>
      </rPr>
      <t>N.A.</t>
    </r>
    <r>
      <rPr>
        <sz val="11"/>
        <color theme="1"/>
        <rFont val="Arial Narrow"/>
        <family val="2"/>
      </rPr>
      <t xml:space="preserve">
No se ha detectado a la fecha, entrega de información privilegiada relacionada con áreas con potencial para minerales estratégicos </t>
    </r>
  </si>
  <si>
    <t>CUMPLIDA</t>
  </si>
  <si>
    <t>EN PROCESO</t>
  </si>
  <si>
    <t>NO</t>
  </si>
  <si>
    <t>N.A.</t>
  </si>
  <si>
    <r>
      <t>La evaluación documental y el informe de visita de verificación de tradricional son realizadas por funcionarios y contratistas,de acuerdo al procedimiento establecido y se hace acorde a la Resolución 546 de 2017. 
Los actos administrativos de decisión de fonfo (declaración, rechazo, desistimiento), antes de ser numerados y ubicados en la base de datos correspondiente, tienen un filtro previo tanto por el Gerente de Fomento como por el profesional técnico y jurídico.
Con corte a 31 de agosto de 2019 se han decidio de fondo 162 solicitudes asÍ:</t>
    </r>
    <r>
      <rPr>
        <sz val="11"/>
        <color rgb="FFFF0000"/>
        <rFont val="Arial Narrow"/>
        <family val="2"/>
      </rPr>
      <t xml:space="preserve">
</t>
    </r>
    <r>
      <rPr>
        <sz val="11"/>
        <rFont val="Arial Narrow"/>
        <family val="2"/>
      </rPr>
      <t>9 Declaradas
79 Rechazadas 
74 Desistidas</t>
    </r>
    <r>
      <rPr>
        <sz val="11"/>
        <color rgb="FFFF0000"/>
        <rFont val="Arial Narrow"/>
        <family val="2"/>
      </rPr>
      <t xml:space="preserve">
</t>
    </r>
    <r>
      <rPr>
        <sz val="11"/>
        <rFont val="Arial Narrow"/>
        <family val="2"/>
      </rPr>
      <t xml:space="preserve">De igual manera se realizaron:  
 Autos de requerimiento: 222 
450 Reportes gráficos con sus respectivos reportes de superposiciones
100 Certificados de área libre
18 Estudios Multitemporales
150 Polígonos de AREs cargados con información asociada en el CMC
</t>
    </r>
    <r>
      <rPr>
        <sz val="11"/>
        <color rgb="FFFF0000"/>
        <rFont val="Arial Narrow"/>
        <family val="2"/>
      </rPr>
      <t xml:space="preserve">
</t>
    </r>
  </si>
  <si>
    <t xml:space="preserve">En la carpeta compartida del Grupo de fomento se encuentran escaneados en PDF todos los documentos formales; los cuales se pueden consultar en: 
 LINK  F:\NORMATIVA - RESOLUCIONES Y SENTENCIAS
F:\SEGUIMIENTO ARES\2019
En caso de que el riesgo se materialice, las salidas no confrome son tratadas de acuerdo a lo establecido en la Matriz de Salida No Conforme del Proceso de Delimitación de Declaración de Areas y Zonas de Interes.
</t>
  </si>
  <si>
    <t>NA</t>
  </si>
  <si>
    <t xml:space="preserve">El manejo y anaísis de la información relacionada con áreas con potencial para minerales estratégicos (proveniente del SGC) en el sistema de información dispuesto en la ANM, es realizado por la contratista - Ingeniera Catastral Rebeca Morantes, quien tiene acuerdo de confidencialidad (contrato de prestacion de servicio ANM-097-19)
Con el fin de apoyar el proceso de declaracion de AEM, fueron designados los contratistas de la Vicepresidencia de Seguimiento, Control y Seguridad Minera: Jairo Botero y Juan Carlos Perez ; quienes suscribieron el correspondiente acuerdo de confidencialidad. </t>
  </si>
  <si>
    <t>Se han realizado filtros aleatorios en las evaluaciones técnicas y jurídicas lo cual se evidencia en el reparto realizado a los profesionales encargados de revisar las evaluaciones y los actos adminsitrativos</t>
  </si>
  <si>
    <t xml:space="preserve">En el cuatrimestre se realizò una (1) reunion con el fin de determinar  parametros que ayuden a evitar desvio de informacion   que reposa en los expedientes, debido a que por temas de expediente digital y hay expedientes hibridos(fisico-digital), luego es necesario reconstruirlos </t>
  </si>
  <si>
    <t>N/A</t>
  </si>
  <si>
    <t>Se realizó capacitaciónes con los miembros del Grupo de Legalizaicón  minera sobre legalización de mineria de hecho, subcontratos de formalización, y control de reparto, se anewxa evidencia</t>
  </si>
  <si>
    <t>Finalizado</t>
  </si>
  <si>
    <t>El técnico asistencial entrega el expediente al profesional que va a proyectar  mediante la planilla MIS3-P-001-F-001 / V1  la cual corresponde a un registro anexo del procedimiento  MIS3-P-006 (custodia de expedientes mineros). Esta planilla es la evidencia del control de reparto  y  trazabilidad de la tenencia o custodia  de los  expedientes por parte del profesional que va a proyectar y la trazabilidad de la revision de los actos administrativos por parte de otro profesional ya que cuando se entrega el expediente para revision por parte de otro profesional el mismo se entrega con la respectiva planillla (MIS3-P-001-F-001 / V1 )evidencia de que el otro profesional revisor manipulo  o  tuvo bajo su custodia el expediente.                                                  
 Lo anterior se describe de la siguiente forma:  el técnico asistencial entrega el expediente fisico al profesional que proyecta para su trámite y envía correo electronico con la planilla de reparto (MIS3-P-001-F-001 / V1 ) al mismo. El profesional que proyecta recibe el expediente y lo custodia en el aplicativo de Catastro y Registro Minero y elabora el acto administrativo, cuando termina su trabajo elabora planilla   (MIS3-P-001-F-001 / V1 )  con la cual evidencia la devolución del expediente a la coordinacion, esta planilla se envia mediante correo electronico al tecnico asistencial y el profesional en el aplicativo CMC impulsa el expediente esto quiere decir que para el sistema el profesional ya no lo tiene en custodia. Luego la coordinacion hace una primera revision del   acto administrativo  si hay errores se remite al profesional que lo proyecto para que lo corrija luego de la corrección la cordinacion lo envia mediante planilla (MIS3-P-001-F-001 / V1( fisica ))  a otro profesional revisor (filtro del despacho de la Vicepresidencia de Contratación y Titulación) este otro profesional lo revisa y envia correciones al profesional que proyecto el acto admnisitrativo  ya listo el documento el profesional revisor coloca un visto bueno y envia a la coordinacion. luego la coordinacion gestiona con la Vicepresidencia de Contratacion y titulación Minera la firma del acto administrativo.</t>
  </si>
  <si>
    <t>Se continúan aplicando los controles definidos/existentes en el Grupo de Catastro y Registro Minero. Para lo cual se aportan evidencias aleatorias para su verificación.</t>
  </si>
  <si>
    <t>Se han realizado reuniones semanales donde se revisa la fecha de llegada, fecha de inscripción y devoluciones que hacen de los actos administrativos.
De igual manera, se realizó auditoría el 20/08/2019 al procedimiento de "Desanotaciones de solicitudes en el CMC e Inscripciones y anotaciones de actos administrativos y judiciales en el RNM"; el periodo evaluado fue marzo a julio de 2019. sobre el particular no se evidenciaron hallazgos/no conformidades que generaran acciones correctivas u oportunidades de mejora (se adjunta informe).</t>
  </si>
  <si>
    <t xml:space="preserve">Cumplido </t>
  </si>
  <si>
    <t>No aplica</t>
  </si>
  <si>
    <t>La fecha de terminación, para la implementación del formulario en linea fue modificaca para el 31 de Diciembre de 2020. Dicha implementación se esta trabajando junto con el Sistema Integrado de gestión minera. La entrada a producción del Formulario de liquidación en linea, saldra con el sistema de Gestión Minera en el mes de Octubre del presete año.</t>
  </si>
  <si>
    <t xml:space="preserve">La entrada a producción del Formulario de liquidación en linea, saldra con el sistema de Gestión Minera en el mes de Octubre del presete año. </t>
  </si>
  <si>
    <t>Se trabajó en la actualización del procedimiento para recaudo, liquidación y pago de regalias, en ecual se estableció los controles que se llevara por parte del Gerente del Grupo de regalias. El procedimiento fue enviado al Grupo de planeación para lo pertinente.</t>
  </si>
  <si>
    <t>Se actualizó el procedimiento de recaudo y liquidación de regalias con la inclusión de los controles que se llevará a cabo en el Grupo. Nos encontramos en proceso de conslidación de información para generar el informe se seguimiento.</t>
  </si>
  <si>
    <t>Se trabajó en la elaboración de procedimiento para recaudo, liquidación y pago de regalias mediante la Ventanilla Unica de Comercio Exterior, en ecual se estableció los controles que se llevara por parte del Gerente del Grupo de regalias. El procedimiento fue enviado al Grupo de planeación para lo pertinente.</t>
  </si>
  <si>
    <t>Se actualizó el procedimiento de recaudo y liquidación de regalias mediante la Ventanilla Unica de Comercio Exterior con la inclusión de los controles que se llevará a cabo en el Grupo. Nos encontramos en proceso de conslidación de información para generar el informe se seguimiento.</t>
  </si>
  <si>
    <t>Se trabajó en la elaboración de procedimiento para recaudo, liquidación y pago de regalias mediante la Ventanilla Unica de Comercio Exterior, asi como los instructivos en los cuales se establecieron los terminos de respuesta asi como los controles que se llevara por parte del Gerente del Grupo de regalias. El procedimiento fue enviado al Grupo de planeación para lo pertinente.</t>
  </si>
  <si>
    <t>Se actualizó el procedimiento de recaudo y liquidación de regalias mediante la Ventanilla Unica de Comercio Exterior con la inclusión de los controles que se llevará a cabo en el Grupo.  Nos encontramos en proceso de conslidación de información para generar el informe se seguimiento.</t>
  </si>
  <si>
    <r>
      <t>1. Declaratoria conflicto de interés contratistas: Durante el proceso de contratación en el segundo cuatrimestre del año 2019, se ha aplicado el control de la declaración de conflicto de interes por parte de los contratistas. Para el periodo señalado anteriormente, se corroboró que 42</t>
    </r>
    <r>
      <rPr>
        <sz val="11"/>
        <color rgb="FFFF0000"/>
        <rFont val="Arial Narrow"/>
        <family val="2"/>
      </rPr>
      <t xml:space="preserve"> </t>
    </r>
    <r>
      <rPr>
        <sz val="11"/>
        <rFont val="Arial Narrow"/>
        <family val="2"/>
      </rPr>
      <t xml:space="preserve">candidatos o </t>
    </r>
    <r>
      <rPr>
        <sz val="11"/>
        <color theme="1"/>
        <rFont val="Arial Narrow"/>
        <family val="2"/>
      </rPr>
      <t>contratistas  han hecho declaraciones de conflicto de interés. Adicionalmente se han definido las acciones para asegurar la comunicación de estas declaraciones a los Coordinadores de PAR que serán supervisores para su conocimiento y aplicación de las restricciones que sean necesarias en el reparto de expedientes.</t>
    </r>
  </si>
  <si>
    <t>Aún no se han vencido el cronograma para las acciones de manejo de riesgo residual. De las actividades realizadas el año anterior, relacionadas con el seguimiento y verificación del cumplimiento y/o aplicación de los instructivos definidos por la VSCSM para la evaluación documental e inspecciones de campo, se lograron identificar los puntos frecuentes donde se presentan inconsistencias, con esta base se inició la construcción del documento guía que establece los criterios para la toma de muestras, los aspectos a verificar, los registros que se generarán y las responsabilidades respecto a la toma de decisiones. Durante el tercer Cuatrimestre se subirá el documento a la carpeta compartida al tiempo que se pondrá en ejecución lo allí plasmado. Con relación a la atención de trámites se cuenta con una matriz establecida para la identificación de inconsistencias en la proyección de las resoluciones a nivel nacional, se adjunta reporte correspondiente al segundo cuatrimestre.</t>
  </si>
  <si>
    <t>Aún no se han vencido el cronograma para las acciones de manejo de riesgo residual. De las actividades realizadas el año anterior, relacionadas con el seguimiento y verificación del cumplimiento y/o aplicación de los instructivos definidos por la VSCSM para la evaluación documental e inspecciones de campo, se lograron identificar los puntos frecuentes donde se presentan inconsistencias, con esta base se inició la construcción del documento guía que establece los criterios para la toma de muestras, los aspectos a verificar, los registros que se generarán y las responsabilidades respecto a la toma de decisiones. Durante el tercer Cuatrimestre se subirá el documento a la carpeta compartida al tiempo que se pondrá en ejecución lo allí plasmado. Con relación a la atención de trámites se cuenta con una matriz establecida para la identificación de inconsistencias en la proyección de las resoluciones a nivel nacional, se adjunta reporte correspondiente al último cuatrimestre.</t>
  </si>
  <si>
    <t>1. Los procesos de contratación cuentan con carpeta física donde reposa la documentación que soporta la gestión adelantada desde las diferentes dependencias/procesos para tramitar la contratación.
2. Toda solicitud de proceso contractual es asignada a un profesional abogado titulado, funcionario o contratista que cuenta con las condiciones profesionales para el análisis jurídico y la aplicación de la normativa respectiva. la verificación queda documentada de acuerdo al procedimiento contractual.
3. El registro de la entrevista reposa en la carpeta contractual respectiva y la prueba de polígrafo se realiza con autorización del candidato a contratista, cuyos resultados son objeto de la reserva correspondiente, por lo cual no hacen parte de la carpeta contractual y soporta la decisión que adopte el Comité de Contratación, las evidencias están en el expediente contractual y en los documetnos del Comité</t>
  </si>
  <si>
    <t>Los procesos de contratación  directa adelantados en el segundo cuatrimestre de 2019, cuentan con soporte físico del estudio previo, que sustenta el proceso contractual correspondiente, el cual se complementa con el soporte digital que se incorporó en la plataforma SECOP II hasta el 11 de marzo de 2019, fecha en la cual por directriz de Colombia compra se volvió a SECOP I.
En los documentos de los estudios previos se evidencia el proceso de aprobación por parte de los responsables del mismo.</t>
  </si>
  <si>
    <t>En proceso</t>
  </si>
  <si>
    <t>No</t>
  </si>
  <si>
    <t>El registro de la entrevista reposa en la carpeta contractual respectiva y la prueba de polígrafo se realiza con autorización del candidato a contratista, cuyos resultados son objeto de la reserva correspondiente, por lo cual no hacen parte de la carpeta contractual y soporta la decisión que adopte el Comité de Contratación, las evidencias están en el expediente contractual y en los documetnos del Comité</t>
  </si>
  <si>
    <t>1. El Formato de Declaración Juramentada de Conflicto de Interés, se encuentra incorporado en todos los contratos de prestación de servicios profesionales y de apoyo a la gestión, reposan en los expedientes respectivos.
2. El funcionario a cargo del manejo del plan de adquisiciones del Grupo de contratación de la VAF, verifica el registro respectivo en el catastro Minero de Colombia dejando como evidencia su visto bueno de verificación en el cuerpo del documento a través del cual se solicita el proceso de contratación.
3. En el numeral 9 de la Clausula Decimo Primera de las minutas de contratos de prestación de servicios, se incorpora de manera expresa la manifestación de no encontrarse en curso en causales de conflicto de interés y se reitera la causal de terminación derivada de la información inexacta en relación con dicho conflicto.</t>
  </si>
  <si>
    <t xml:space="preserve">El formato de declaración juramentada de conflicto de interés y consulta en el catastro minero reposan en cada uno de los expedientes contractuales. </t>
  </si>
  <si>
    <t>En el numeral 9,1  de la clausula decimo primera de las minutas contractuales se incorporó la obligación de informar sobre hechos que puedan constituir conflicto de interés sobreviniente.</t>
  </si>
  <si>
    <t>Se encuentra pendiente de ejecutar esta acción dentro de los términos previstos, a la espera de aprobar ajustes a procedimiento contractual para socialización respectiva.</t>
  </si>
  <si>
    <t xml:space="preserve">1. Se cuenta con lista de chequeo que sirve de parámetro de control para la verificación de los documentos necesarios para adelantar la contratación respectiva.
2. En los casos en que se han presentado dudas en torno a la veracidad o autenticidad de los documentos soportes, se ha procedido por parte de los profesionales del grupo de contratación a realizar la verificación respectiva. </t>
  </si>
  <si>
    <t>Cada expediente cuenta con lista de chequeo respectiva.</t>
  </si>
  <si>
    <t>Se han realizado en cada proceso de selección las verificaciones de idoneidad y experiencia en el formato adoptado dentro del procedimiento contractual, lo cual se evidencia en las carpetas contractuales</t>
  </si>
  <si>
    <t>Visitas a los PAR de  Cali, ESSM Jamundí, Cúcuta e Ibagué</t>
  </si>
  <si>
    <t>Informes 
Actas</t>
  </si>
  <si>
    <t>Se da cumplimiento al procedimiento de administracion de vehiculos  y se diligencias las planillas de control de vehiculos.</t>
  </si>
  <si>
    <t>capacitacion en procedimiento de administracion de vehiculos.</t>
  </si>
  <si>
    <t>Cumplida</t>
  </si>
  <si>
    <t>Se  da cumplimiento estricto al procedimiento de Aseo y cafeteria, alineado con el  servicio de vigilancia. Se registra el ingreso de los insumos a todas las sedes a nivel nacinal, por partede los coordinadores de los Puntos de atencion regional se realiza la revision del pedido y se recibe el acta de cumplimiento de los contratistas mensualmente, este requisito es necesario para la validacion del pago del servicio e insumos de aseo y cafeteria.</t>
  </si>
  <si>
    <t>la entrega de pedidos de aseo y cafeteria se realiza conforme la solicitud de pedido emitida por el supervisos del contrato, para cada una de las 10 regiones.  La validacion del pago se realiza una vez se verifica la entrega de los elemtos según remision y se procede a programar el pago.</t>
  </si>
  <si>
    <t>se verifican las mayores y menores cantidades de obra por parte del apoyo a la supervision el cual dictamina el cumplimiento de las mismas conforme el procedimiento de MANTENIMIENTO Y ADECUACIÓN DE INFRAESTRUCTURA Y ADMINISTRACIÓN DE ESPACIOS.</t>
  </si>
  <si>
    <t>actualemente  se ejecutan las adecuaciones en la sede principal y las adecuaciones de traslado del Punto de Atencion Regional de Quibdo. Procesos que terminaran de ser ejecutados en la ultima semana del mes de julio.</t>
  </si>
  <si>
    <t>1. Se realiza por parte del gestor el análisis de requisitos en el formato destinado para tal fin y se contrastan junto con los soportes adjuntados. 2. El Coordinador del GGTH realiza la segunda revisión  y firma la certificación de cumplimiento de requisitos.</t>
  </si>
  <si>
    <t>1. Cada historia laboral contiene la lista de chequeo de los documentos que debe contener, incluyendo los de vinculación.</t>
  </si>
  <si>
    <t>1. Se verifica la pertinenecia de la solicitud de modificación para valorar su viabilidad.</t>
  </si>
  <si>
    <t xml:space="preserve">Se implementó durante el segundo cuatrimestre del año 2019, el envío de todos los proyectos de acto administrativo para revisión del coordinador del Grupo de Control Interno Disciplinario, como consta en el libro de control de las revisiones. </t>
  </si>
  <si>
    <r>
      <t>Durante el segundo cuatrimestre los abogados comisionados en los expedientes disciplinartios, continuaron enviando al Coordinador del Grupo de Control Interno Disciplinario (Rafael Aparicio) y al revisor designado por la VAF (Carlos Andrés Fernández) los proyectos de acto administrativo para su revisión y posterior firma; en total se  enviaron para revisión y visto bueno 1</t>
    </r>
    <r>
      <rPr>
        <b/>
        <sz val="11"/>
        <rFont val="Arial Narrow"/>
        <family val="2"/>
      </rPr>
      <t>08</t>
    </r>
    <r>
      <rPr>
        <sz val="11"/>
        <rFont val="Arial Narrow"/>
        <family val="2"/>
      </rPr>
      <t xml:space="preserve"> proyectos de acto administrativo cuya copia reposa en la carpeta compartida del Grupo de Control Interno Disciplinario.  </t>
    </r>
  </si>
  <si>
    <t>La acción de manejo del riesgo relacionada con el envío de los proyectos de acto administrativo para revisión y posterior visto bueno viene siendo implementada satisfactoriamente para la revisión de las diferentes actuaciones antes de ser expedidas.</t>
  </si>
  <si>
    <t>Durante el segundo cuatrimestre del año no se materializó el riesgo.</t>
  </si>
  <si>
    <t>No se requiere activar plan de contingencia toda vez que el riesgo no se materializó durante el período</t>
  </si>
  <si>
    <r>
      <t>Durante el segundo cuatrimestre del año, se revisó y actualizó el procedimiento "</t>
    </r>
    <r>
      <rPr>
        <i/>
        <sz val="11"/>
        <color theme="1"/>
        <rFont val="Arial Narrow"/>
        <family val="2"/>
      </rPr>
      <t>Disciplinario Ordinario</t>
    </r>
    <r>
      <rPr>
        <sz val="11"/>
        <color theme="1"/>
        <rFont val="Arial Narrow"/>
        <family val="2"/>
      </rPr>
      <t>", en el cual se incluirán los formatos elaborados en relación con la manifestación de impedimento. Durante el período se encontró necesario elaborar el formato de "Solicitud de reasignación de expediente", teniendo en cuenta que se de acuerdo con concepto de la Procuraduría General de la Nación el impedimento se predica de quien ostanta la potestad disciplinaria, en el caso de la ANM, la VAF y la Presidente.
Los formatos elaborados para el trámite de impedimentos fueron enviados junto con la modificación del procedimiento ordinario y los demás formatos a modificar o incorporar, para revisión del Grupo de Planeación el día 29 de agosto de 2019. 
Es importante señalar que para incorporar los nuevos formatos a los procedimientos "Disciplinario Ordinario" y "Disciplinario verbal", se requiere ajustar las versiones actualmente publicadas en Isolution.  Actualmente el GCID se encuentra avanzando en la actualización del procedimiento Disciplinario Verbal.</t>
    </r>
  </si>
  <si>
    <t xml:space="preserve">La acción de manejo del riesgo relacionada con la elaboración de un formato para la manifestación de la existencia de conflictos de interés viene avanzando satisfactoriamente, al haberse elaborado  los formatos que permitirían disponer en el Sistema de Gestión de la Calidad de la Entidad, de los formatos asociados a la manifestación de impedimento.  </t>
  </si>
  <si>
    <t>Se continuó implementando durante el segundo trimestre del año 2019, el diligenciamiento de las planillas de préstamo de expedientes, incluyendo el número de folios que tiene el expediente al momento del préstamo y de su devolución, así como la firma de quienr recibe el expediente.  La evidencia consta en las planillas de préstamo de expedientes del Grupo de Control Interno Disciplinario.</t>
  </si>
  <si>
    <r>
      <t xml:space="preserve">Durante el segundo cuatrimestre del año se continuó registrando en el libro de préstamo de expedientes los expedientes que son prestados a los abogados comisionados, bien para sustanciar decisiones o para enviar para revisión de los proyectos de acto administrativo.  Se prestaron en el período </t>
    </r>
    <r>
      <rPr>
        <b/>
        <sz val="11"/>
        <color theme="1"/>
        <rFont val="Arial Narrow"/>
        <family val="2"/>
      </rPr>
      <t>111</t>
    </r>
    <r>
      <rPr>
        <sz val="11"/>
        <color theme="1"/>
        <rFont val="Arial Narrow"/>
        <family val="2"/>
      </rPr>
      <t xml:space="preserve"> expedientes a los abogados del Grupo de Control Interno Disciplinario.</t>
    </r>
  </si>
  <si>
    <t>La acción de manejo del riesgo viene siendo implementada satisfactoriamente con el diligenciamiento de la planilla de préstamo de expedientes, que incluye el número de folios al  momento del préstamo y devolución del expediente.</t>
  </si>
  <si>
    <t>La secretaria del Grupo de Control Interno Disciplinario efectúa la foliación de los expedientes, de tal forma que al incorporarse nueva documentación a los mismos, los expedientes queden con la foliación actualizada.</t>
  </si>
  <si>
    <r>
      <t xml:space="preserve">Durante el segundo cuatrimestre del año se realizó la revisión física de </t>
    </r>
    <r>
      <rPr>
        <b/>
        <sz val="11"/>
        <color theme="1"/>
        <rFont val="Arial Narrow"/>
        <family val="2"/>
      </rPr>
      <t xml:space="preserve">162 </t>
    </r>
    <r>
      <rPr>
        <sz val="11"/>
        <color theme="1"/>
        <rFont val="Arial Narrow"/>
        <family val="2"/>
      </rPr>
      <t xml:space="preserve">expedientes de procesos disciplinarios activos con el fin de hacer seguimiento a la actualización de la foliación, y de ser necesario generar las alertas a los abogados responsables de la sustanciación de los mismos, y a la Secretaria del Grupo de Control Interno Disciplinario. Se generó un correo a los abogados y la Secretaria para que se revise aquellos expedientes en los que puede faltas completar la foliación o cuya foliación debe ser revisada. La verificación y ajuste fue implementada por la Secretaria del Grupo de Control Interno Disciplinario el 27/05/2019. </t>
    </r>
  </si>
  <si>
    <t xml:space="preserve">La acción de manejo del riesgo viene siendo implementada satisfactoriamente por parte de la secretaria del Grupo y los apoderados encargados de la sustanciación de los expedientes. </t>
  </si>
  <si>
    <t>Los expedientes son digitalizados por la Secretaria del Grupo de Control Interno Disciplinario y reposan en formato pdf en la carpeta compartida Z "Procesos disciplinarios" del Grupo de Control Interno Disciplinario.</t>
  </si>
  <si>
    <r>
      <t xml:space="preserve">Durante el segundo cuatrimestre del año se digitalizaron en total </t>
    </r>
    <r>
      <rPr>
        <b/>
        <sz val="11"/>
        <color theme="1"/>
        <rFont val="Arial Narrow"/>
        <family val="2"/>
      </rPr>
      <t xml:space="preserve">183 </t>
    </r>
    <r>
      <rPr>
        <sz val="11"/>
        <color theme="1"/>
        <rFont val="Arial Narrow"/>
        <family val="2"/>
      </rPr>
      <t>expedientes de procesos disciplinarios.  Los expedientes digitalizados se encuentran disponibles en la carpeta compartiza Z "Procesos disciplinarios" del Grupo de Control Interno Disciplinario.</t>
    </r>
  </si>
  <si>
    <t xml:space="preserve">La acción de manejo se viene implementando por parte de los abogados comisionados y la secretaria del Grupo de Control Interno Disciplinario. </t>
  </si>
  <si>
    <t>Se aplican actualmente los controles y las evidencias reposan en las carpetas de conceptos y matriz excel ténico asistencial</t>
  </si>
  <si>
    <t>Se dio cumplimiento en el trimestre la verificacion y visto bueno de lista de chequeo de consultas.</t>
  </si>
  <si>
    <t xml:space="preserve">Se cumplió con la aplicación del control a través de la base de datos </t>
  </si>
  <si>
    <t>Se dio cumplimiento a la priorización de procesos.
En el segundo trimestre se movilizaron 249 procesos de los cuales se adelantaron actuaciones en todos ellos.</t>
  </si>
  <si>
    <t xml:space="preserve">Se aplican los controles actualmente, las evidencias de los mismos se encuentran en custodia de la secretaria técnica del Comité de Conciliación en archivos físico y digital. </t>
  </si>
  <si>
    <t>Se aplican los controles actualmente, se programaron las mesas de estudio jurídico y se presentaron casos ante el comité de conciliación</t>
  </si>
  <si>
    <t xml:space="preserve">Se aplican los controles actualmente, las evidencias de los mismos se encuentran en custodia de la técnico asistencial del Grupo. </t>
  </si>
  <si>
    <t xml:space="preserve">Se ha llevado el control de préstamo de expedientes y se ha actualizado la columna de folios en la base de datos. </t>
  </si>
  <si>
    <t>Los usuarios de los servicios tecnológicos emiten solicitudes a través de la herramienta IMAC. La Mesa de Ayuda ANM categoriza los temas y realiza la gestión para la atención de los requerimientos registrados, asignando a los especialistas en cada servicio, quienes verifican los roles de acceso del solicitante.</t>
  </si>
  <si>
    <t xml:space="preserve">Se actúa de conformidad con el procedimiento GESTIÓN DE REQUERIMIENTOS Y USUARIOS"/ APO4-P-001. Se reciben las novedades de personal, emitidas por el Grupo de Gestión de Talento Humano, y se aplican en la plataforma tecnológica de la Entidad, teniendo en cuenta los perfiles y controles de acceso para los usuarios.          
Se realiza actualización (depuración) de Bases de Datos, servicios y aplicaciones a cargo de la Oficina de Tecnología e Información.
</t>
  </si>
  <si>
    <t>Con base en el procedimiento GESTIÓN DE REQUERIMIENTOS Y USUARIOS"/ APO4-P-001, se realiza la gestión de los usuarios de las aplicaciones -efectuando control de acceso de acuerdo con los perfiles definidos para el personal usuario y dependencias de la Entidad-. De igual forma, se utiliza la Herramienta Aranda, manteniendo trazabilidad de las acciones practicadas.</t>
  </si>
  <si>
    <t>A través de la Herramienta Aranda, se generó el reporte de usuarios gestionados -describiendo permisos, jerarquías y roles otorgados, aplicaciones o servicios solicitados, entre otros-.  De esta forma, se evidenció el control ejercido, según autorizaciones configuradas en la citada herramienta.                         Se efectuó seguimiento de las actividades de monitoreo a la infraestructura de servicios (aplicaciones), roles, sitios web, entre otros, desde la plataforma System Center Operation Manager SCOM.</t>
  </si>
  <si>
    <t>1. Las personas encargadas de recibir y tramitar las cuentas de cobro tienen un perfil contable que permite hacer el registro de las obligaciones (cuentas por pagar) y movimientos contables de acuerdo con las obligaciones contractuales pactadas con cada uno de los contratistas y funcionarios.
Evidencia: Perfil usuarios.
2. Se realizó la conciliación de las cuentas bancarias de la ANM con corte 31 de julio. La conciliación de las cuentas correspondientes al mes de agosto están en poceso,  debido a que el cierre contable del mes es el 18 de septiembre de 2019.
* La ANM actualmente cuenta con la póliza de seguro de manejo global de entidades oficiales con vigencia hasta el 19 de abril de 2020.
Evidencias: Las conciliaciones se encuentran en físico firmadas y reposan en contabilidad, Póliza de seguro de manejo global.
3. Las personas encargadas de recibir las cuentas de cobro, realizan la revisión y validación de los documentos soportes y en caso de presentar inconsistencias la rechazan por el sistema y automáticamente el contratista es notificado por un correo electrónico en el cual se le indica la novedad presentada que debe subsanar.
Evidencia: Reporte de rechazos mayo-agosto.</t>
  </si>
  <si>
    <t>1. Las personas encargadas de recibir las cuentas de cobro, realizan la revisión y validación de los documentos soportes y en caso de presentar inconsistencias la rechazan por el sistema y automáticamente el contratista es notificado por un correo electrónico en el cual se le indica la novedad presentada que debe subsanar.
Evidencia: Reporte de rechazos mayo-agosto.</t>
  </si>
  <si>
    <r>
      <t xml:space="preserve">1. Las personas encargadas de recibir la legalización de comisiones, realizan la revisión y validación de los documentos soportes y en caso de presentar inconsistencias la bloquean por el sistema y automáticamente el funcionario o contratista es notificado por un correo electrónico en el cual se le indica la novedad presentada que debe subsanar.
</t>
    </r>
    <r>
      <rPr>
        <b/>
        <sz val="11"/>
        <rFont val="Arial Narrow"/>
        <family val="2"/>
      </rPr>
      <t xml:space="preserve">Evidencias: </t>
    </r>
    <r>
      <rPr>
        <sz val="11"/>
        <rFont val="Arial Narrow"/>
        <family val="2"/>
      </rPr>
      <t>Notificación de novedad - RP 74619, Notificación de novedad - RP 88819, Notificación de novedad - RP 190119, Notificación de novedad - RP 125619.</t>
    </r>
  </si>
  <si>
    <r>
      <t xml:space="preserve">2. Se envían correos masivos para solicitar la legalización de las comisiones.
Se envían correos a cada uno de los comisionados para informar bloqueo por inconsistencias en los soportes, con el fin de que realicen los ajustes correspondientes.  
</t>
    </r>
    <r>
      <rPr>
        <b/>
        <sz val="11"/>
        <rFont val="Arial Narrow"/>
        <family val="2"/>
      </rPr>
      <t xml:space="preserve">Evidencias: </t>
    </r>
    <r>
      <rPr>
        <sz val="11"/>
        <rFont val="Arial Narrow"/>
        <family val="2"/>
      </rPr>
      <t xml:space="preserve">Correo masivo mayo, correo masivo junio, correo masivo julio, correo masivo agosto. </t>
    </r>
  </si>
  <si>
    <r>
      <t xml:space="preserve">1. El 30 de julio y el 05 de agosto se realizaron reuniones con el Gerente de Fiscalización para determinar el grupo que atendería los trámites relacionados con las solicitudes de devolución en el cual el Gerente indico que solo atendería los titulos no vigentes, adicionalmente el 14 de junio en el marco del comité de cartera se acordó que todas las solicitudes independientemente de que el título fuera vigente o no se realizarían a través de la Gerencia de Fiscalización, ese acuerdo se realizó entre el Gerente de Fiscaliación, el Gerente de Regalías, el Coordinador Financiero y el encargado del proceso de depuración.
</t>
    </r>
    <r>
      <rPr>
        <b/>
        <sz val="11"/>
        <rFont val="Arial Narrow"/>
        <family val="2"/>
      </rPr>
      <t>Evidencias:</t>
    </r>
    <r>
      <rPr>
        <sz val="11"/>
        <color rgb="FFFF0000"/>
        <rFont val="Arial Narrow"/>
        <family val="2"/>
      </rPr>
      <t xml:space="preserve"> </t>
    </r>
    <r>
      <rPr>
        <sz val="11"/>
        <rFont val="Arial Narrow"/>
        <family val="2"/>
      </rPr>
      <t>Lista de asistencia reunión de acuerdos de servicios, acta de acuerdos de servicios, Lista de asistencia comité de cartera.</t>
    </r>
  </si>
  <si>
    <r>
      <t xml:space="preserve">1. Todas las solicitudes de devolución que llegan al Grupo de Recursos Financieras, pasan por una verificación de cumplimiento de requisitos, lo cual se realiza a través de unos formatos "listas de chequeo", en caso de no cumplir con los documentos requeridos se envía un comunicado al solicitante con el fin de hacerle el requerimiento de lo faltante.
</t>
    </r>
    <r>
      <rPr>
        <b/>
        <sz val="11"/>
        <rFont val="Arial Narrow"/>
        <family val="2"/>
      </rPr>
      <t>Evidencia:</t>
    </r>
    <r>
      <rPr>
        <sz val="11"/>
        <rFont val="Arial Narrow"/>
        <family val="2"/>
      </rPr>
      <t xml:space="preserve"> CheckList Solicitud Devolución Res. 738 del 2013, CheckList Solicitud Devolución Res. 313 del 2018, comunicado mayo, comunicado junio, comunicado julio y comunicado agosto..</t>
    </r>
  </si>
  <si>
    <r>
      <t xml:space="preserve">2. Se crearon unos formatos " CheckList Solicitud Devolución Res. 738 del 2013" y "CheckList Solicitud Devolución Res. 313 del 2018" que hacen parte del proyecto de actualización del procedimiento de devoluciones, el cual se comenzará a implementar una vez quede oficializado el documento principal.
</t>
    </r>
    <r>
      <rPr>
        <b/>
        <sz val="11"/>
        <rFont val="Arial Narrow"/>
        <family val="2"/>
      </rPr>
      <t xml:space="preserve">Evidencia: </t>
    </r>
    <r>
      <rPr>
        <sz val="11"/>
        <rFont val="Arial Narrow"/>
        <family val="2"/>
      </rPr>
      <t>Check list Solicitud Devolución Res. 738 del 2013, CheckList Solicitud Devolución Res. 313 del 2018.</t>
    </r>
  </si>
  <si>
    <r>
      <t xml:space="preserve">2. Todas las resoluciones que se expiden dando repsuesta a solicittudes de devolución, surten un proceso de revisión y aprobación.
</t>
    </r>
    <r>
      <rPr>
        <b/>
        <sz val="11"/>
        <rFont val="Arial Narrow"/>
        <family val="2"/>
      </rPr>
      <t xml:space="preserve">Evidencia: </t>
    </r>
    <r>
      <rPr>
        <sz val="11"/>
        <rFont val="Arial Narrow"/>
        <family val="2"/>
      </rPr>
      <t>Resolución 273 de 2019, Resolución 350 de 2019 y Resolución 475 de 2019.</t>
    </r>
  </si>
  <si>
    <t xml:space="preserve">NO </t>
  </si>
  <si>
    <t>EN PROCEOS</t>
  </si>
  <si>
    <t>NO APLICA</t>
  </si>
  <si>
    <t>1. Aplicación Código de Ética
2. Aplicación Estatuto de Auditoría
3. Revisión de los informes por parte del Jefe de Control Interno 
4. Socialización de los resultados de auditoria con el auditado.</t>
  </si>
  <si>
    <t>1. Socializar el código de ética del auditor y Estatuto del Auditor a los colaboradores de la Entidad.
2. Realizar una campaña de fortalecimiento de la cultura del control
3. Revisión de los informes antes de su liberación y envío oficial 
4. Realizar las reuniones de cierre de auditoria.</t>
  </si>
  <si>
    <t>1. Listados de asistencia, correos electrónicos otros.
2. Divulgación en intranet  u otros.
3. Informes liberados
4.  Actas de reunión</t>
  </si>
  <si>
    <t>La OCI aplica en los procesos auditores especiales y en las diversas visitas de campo, los controles establecidos así:
1. Aplicación y socialización código de ética.
2. Aplicación Estatuto de Auditoría.
3. Revisión de los informes  por parte del Jefe de Control Interno.
4. Socialización de los resultados de auditoría con el auditado</t>
  </si>
  <si>
    <t>Como medida para mitigar el riesgo residual se efectuaron las siguientes acciones durante el segundo cuatrimestre de 2019:
1. Socializar el código de ética del auditor y Estatuto del Auditor a los colaboradores de la Entidad.
2. Realizar una campaña de fortalecimiento de la cultura del control
3. Revisión de los informes antes de su liberación y envío oficial 
4. Realizar las reuniones de cierre de auditoria
Las acciones anteriores se desarrollaron dentro del tiempo programado en el Mapa de Riesgos de corrupción de la Entidad, el cual termina el 15/12/2019.</t>
  </si>
  <si>
    <t>REPORTE CONSOLIDADO SEGUNDO CUATRIMESTRE 2019</t>
  </si>
</sst>
</file>

<file path=xl/styles.xml><?xml version="1.0" encoding="utf-8"?>
<styleSheet xmlns="http://schemas.openxmlformats.org/spreadsheetml/2006/main" xmlns:mc="http://schemas.openxmlformats.org/markup-compatibility/2006" xmlns:x14ac="http://schemas.microsoft.com/office/spreadsheetml/2009/9/ac" mc:Ignorable="x14ac">
  <fonts count="29" x14ac:knownFonts="1">
    <font>
      <sz val="11"/>
      <color theme="1"/>
      <name val="Calibri"/>
      <family val="2"/>
      <scheme val="minor"/>
    </font>
    <font>
      <sz val="11"/>
      <color theme="1"/>
      <name val="Arial Narrow"/>
      <family val="2"/>
    </font>
    <font>
      <b/>
      <sz val="11"/>
      <name val="Arial Narrow"/>
      <family val="2"/>
    </font>
    <font>
      <b/>
      <sz val="11"/>
      <color theme="1"/>
      <name val="Arial Narrow"/>
      <family val="2"/>
    </font>
    <font>
      <sz val="9"/>
      <color indexed="81"/>
      <name val="Tahoma"/>
      <family val="2"/>
    </font>
    <font>
      <b/>
      <sz val="9"/>
      <color indexed="81"/>
      <name val="Tahoma"/>
      <family val="2"/>
    </font>
    <font>
      <sz val="10"/>
      <color indexed="81"/>
      <name val="Arial Narrow"/>
      <family val="2"/>
    </font>
    <font>
      <b/>
      <sz val="10"/>
      <color indexed="81"/>
      <name val="Arial Narrow"/>
      <family val="2"/>
    </font>
    <font>
      <sz val="10"/>
      <color indexed="81"/>
      <name val="Tahoma"/>
      <family val="2"/>
    </font>
    <font>
      <sz val="11"/>
      <name val="Arial Narrow"/>
      <family val="2"/>
    </font>
    <font>
      <sz val="10"/>
      <name val="Arial Narrow"/>
      <family val="2"/>
    </font>
    <font>
      <sz val="12"/>
      <name val="Arial Narrow"/>
      <family val="2"/>
    </font>
    <font>
      <b/>
      <sz val="12"/>
      <name val="Arial Narrow"/>
      <family val="2"/>
    </font>
    <font>
      <sz val="12"/>
      <color indexed="9"/>
      <name val="Arial Narrow"/>
      <family val="2"/>
    </font>
    <font>
      <sz val="12"/>
      <color theme="0"/>
      <name val="Arial Narrow"/>
      <family val="2"/>
    </font>
    <font>
      <b/>
      <sz val="14"/>
      <name val="Arial Narrow"/>
      <family val="2"/>
    </font>
    <font>
      <b/>
      <sz val="10"/>
      <name val="Arial Narrow"/>
      <family val="2"/>
    </font>
    <font>
      <b/>
      <sz val="16"/>
      <color rgb="FF002060"/>
      <name val="Arial Narrow"/>
      <family val="2"/>
    </font>
    <font>
      <b/>
      <sz val="14"/>
      <color theme="0" tint="-4.9989318521683403E-2"/>
      <name val="Arial Narrow"/>
      <family val="2"/>
    </font>
    <font>
      <b/>
      <sz val="12"/>
      <color rgb="FF002060"/>
      <name val="Arial Narrow"/>
      <family val="2"/>
    </font>
    <font>
      <b/>
      <sz val="10"/>
      <color theme="0" tint="-4.9989318521683403E-2"/>
      <name val="Arial Narrow"/>
      <family val="2"/>
    </font>
    <font>
      <b/>
      <sz val="18"/>
      <color theme="1"/>
      <name val="Arial Narrow"/>
      <family val="2"/>
    </font>
    <font>
      <b/>
      <sz val="12"/>
      <color theme="1"/>
      <name val="Arial Narrow"/>
      <family val="2"/>
    </font>
    <font>
      <sz val="16"/>
      <color theme="1"/>
      <name val="Arial Narrow"/>
      <family val="2"/>
    </font>
    <font>
      <b/>
      <sz val="16"/>
      <color theme="1"/>
      <name val="Arial Narrow"/>
      <family val="2"/>
    </font>
    <font>
      <sz val="12"/>
      <color theme="1"/>
      <name val="Arial Narrow"/>
      <family val="2"/>
    </font>
    <font>
      <sz val="8"/>
      <color theme="1"/>
      <name val="Arial Narrow"/>
      <family val="2"/>
    </font>
    <font>
      <sz val="11"/>
      <color rgb="FFFF0000"/>
      <name val="Arial Narrow"/>
      <family val="2"/>
    </font>
    <font>
      <i/>
      <sz val="11"/>
      <color theme="1"/>
      <name val="Arial Narrow"/>
      <family val="2"/>
    </font>
  </fonts>
  <fills count="15">
    <fill>
      <patternFill patternType="none"/>
    </fill>
    <fill>
      <patternFill patternType="gray125"/>
    </fill>
    <fill>
      <patternFill patternType="solid">
        <fgColor theme="9" tint="0.39997558519241921"/>
        <bgColor indexed="64"/>
      </patternFill>
    </fill>
    <fill>
      <patternFill patternType="solid">
        <fgColor theme="8" tint="0.59999389629810485"/>
        <bgColor indexed="64"/>
      </patternFill>
    </fill>
    <fill>
      <patternFill patternType="solid">
        <fgColor indexed="10"/>
        <bgColor indexed="64"/>
      </patternFill>
    </fill>
    <fill>
      <patternFill patternType="solid">
        <fgColor indexed="52"/>
        <bgColor indexed="64"/>
      </patternFill>
    </fill>
    <fill>
      <patternFill patternType="solid">
        <fgColor indexed="13"/>
        <bgColor indexed="64"/>
      </patternFill>
    </fill>
    <fill>
      <patternFill patternType="solid">
        <fgColor rgb="FF00B050"/>
        <bgColor indexed="64"/>
      </patternFill>
    </fill>
    <fill>
      <patternFill patternType="solid">
        <fgColor theme="8" tint="0.39997558519241921"/>
        <bgColor indexed="64"/>
      </patternFill>
    </fill>
    <fill>
      <patternFill patternType="solid">
        <fgColor rgb="FFFF0000"/>
        <bgColor indexed="64"/>
      </patternFill>
    </fill>
    <fill>
      <patternFill patternType="solid">
        <fgColor rgb="FFFFFF00"/>
        <bgColor indexed="64"/>
      </patternFill>
    </fill>
    <fill>
      <patternFill patternType="solid">
        <fgColor rgb="FFFFC000"/>
        <bgColor indexed="64"/>
      </patternFill>
    </fill>
    <fill>
      <patternFill patternType="solid">
        <fgColor theme="9" tint="-0.249977111117893"/>
        <bgColor indexed="64"/>
      </patternFill>
    </fill>
    <fill>
      <patternFill patternType="solid">
        <fgColor theme="7"/>
        <bgColor indexed="64"/>
      </patternFill>
    </fill>
    <fill>
      <patternFill patternType="solid">
        <fgColor theme="0"/>
        <bgColor indexed="64"/>
      </patternFill>
    </fill>
  </fills>
  <borders count="3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top style="thin">
        <color indexed="64"/>
      </top>
      <bottom style="mediumDashDot">
        <color rgb="FF6666FF"/>
      </bottom>
      <diagonal/>
    </border>
    <border>
      <left style="thin">
        <color indexed="64"/>
      </left>
      <right style="thin">
        <color indexed="64"/>
      </right>
      <top style="thin">
        <color indexed="64"/>
      </top>
      <bottom style="mediumDashDot">
        <color rgb="FF6666FF"/>
      </bottom>
      <diagonal/>
    </border>
    <border>
      <left style="mediumDashDot">
        <color rgb="FF6666FF"/>
      </left>
      <right style="mediumDashDot">
        <color rgb="FF6666FF"/>
      </right>
      <top style="mediumDashDot">
        <color rgb="FF6666FF"/>
      </top>
      <bottom style="mediumDashDot">
        <color rgb="FF6666FF"/>
      </bottom>
      <diagonal/>
    </border>
    <border>
      <left/>
      <right style="mediumDashDot">
        <color rgb="FF6666FF"/>
      </right>
      <top style="mediumDashDot">
        <color rgb="FF6666FF"/>
      </top>
      <bottom style="mediumDashDot">
        <color rgb="FF6666FF"/>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DashDot">
        <color rgb="FF6666FF"/>
      </right>
      <top style="thin">
        <color indexed="64"/>
      </top>
      <bottom style="thin">
        <color indexed="64"/>
      </bottom>
      <diagonal/>
    </border>
    <border>
      <left style="mediumDashDot">
        <color rgb="FF6666FF"/>
      </left>
      <right style="thin">
        <color indexed="64"/>
      </right>
      <top style="mediumDashDot">
        <color rgb="FF6666FF"/>
      </top>
      <bottom style="thin">
        <color indexed="64"/>
      </bottom>
      <diagonal/>
    </border>
    <border>
      <left style="thin">
        <color indexed="64"/>
      </left>
      <right style="thin">
        <color indexed="64"/>
      </right>
      <top style="mediumDashDot">
        <color rgb="FF6666FF"/>
      </top>
      <bottom style="thin">
        <color indexed="64"/>
      </bottom>
      <diagonal/>
    </border>
    <border>
      <left style="thin">
        <color indexed="64"/>
      </left>
      <right style="mediumDashDot">
        <color rgb="FF6666FF"/>
      </right>
      <top style="mediumDashDot">
        <color rgb="FF6666FF"/>
      </top>
      <bottom style="thin">
        <color indexed="64"/>
      </bottom>
      <diagonal/>
    </border>
    <border>
      <left style="thin">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248">
    <xf numFmtId="0" fontId="0" fillId="0" borderId="0" xfId="0"/>
    <xf numFmtId="0" fontId="1" fillId="0" borderId="0" xfId="0" applyFont="1"/>
    <xf numFmtId="0" fontId="1" fillId="0" borderId="10" xfId="0" applyFont="1" applyBorder="1" applyAlignment="1">
      <alignment horizontal="center" vertical="center"/>
    </xf>
    <xf numFmtId="0" fontId="1" fillId="0" borderId="10" xfId="0" applyFont="1" applyBorder="1" applyAlignment="1">
      <alignment horizontal="justify" vertical="center"/>
    </xf>
    <xf numFmtId="0" fontId="9" fillId="0" borderId="10" xfId="0" applyFont="1" applyBorder="1" applyAlignment="1">
      <alignment horizontal="justify" vertical="center" wrapText="1"/>
    </xf>
    <xf numFmtId="0" fontId="10" fillId="0" borderId="0" xfId="0" applyFont="1" applyAlignment="1">
      <alignment vertical="center" wrapText="1"/>
    </xf>
    <xf numFmtId="0" fontId="12" fillId="3" borderId="12" xfId="0" applyFont="1" applyFill="1" applyBorder="1" applyAlignment="1">
      <alignment horizontal="center" vertical="center" wrapText="1"/>
    </xf>
    <xf numFmtId="0" fontId="12" fillId="3" borderId="10" xfId="0" applyFont="1" applyFill="1" applyBorder="1" applyAlignment="1">
      <alignment horizontal="center" vertical="center" wrapText="1"/>
    </xf>
    <xf numFmtId="0" fontId="13" fillId="4" borderId="12" xfId="0" applyFont="1" applyFill="1" applyBorder="1" applyAlignment="1">
      <alignment horizontal="center" vertical="center" wrapText="1"/>
    </xf>
    <xf numFmtId="0" fontId="13" fillId="4" borderId="10" xfId="0" applyFont="1" applyFill="1" applyBorder="1" applyAlignment="1">
      <alignment horizontal="center" vertical="center" wrapText="1"/>
    </xf>
    <xf numFmtId="0" fontId="11" fillId="5" borderId="12" xfId="0" applyFont="1" applyFill="1" applyBorder="1" applyAlignment="1">
      <alignment horizontal="center" vertical="center" wrapText="1"/>
    </xf>
    <xf numFmtId="0" fontId="11" fillId="5" borderId="10" xfId="0" applyFont="1" applyFill="1" applyBorder="1" applyAlignment="1">
      <alignment horizontal="center" vertical="center" wrapText="1"/>
    </xf>
    <xf numFmtId="0" fontId="11" fillId="6" borderId="12" xfId="0" applyFont="1" applyFill="1" applyBorder="1" applyAlignment="1">
      <alignment horizontal="center" vertical="center" wrapText="1"/>
    </xf>
    <xf numFmtId="1" fontId="11" fillId="6" borderId="10" xfId="0" applyNumberFormat="1" applyFont="1" applyFill="1" applyBorder="1" applyAlignment="1">
      <alignment horizontal="center" vertical="center" wrapText="1"/>
    </xf>
    <xf numFmtId="0" fontId="14" fillId="7" borderId="13" xfId="0" applyFont="1" applyFill="1" applyBorder="1" applyAlignment="1">
      <alignment horizontal="center" vertical="center" wrapText="1"/>
    </xf>
    <xf numFmtId="0" fontId="14" fillId="7" borderId="14" xfId="0" applyFont="1" applyFill="1" applyBorder="1" applyAlignment="1">
      <alignment horizontal="center" vertical="center" wrapText="1"/>
    </xf>
    <xf numFmtId="0" fontId="10" fillId="0" borderId="15" xfId="0" applyFont="1" applyBorder="1" applyAlignment="1">
      <alignment horizontal="center" vertical="center" wrapText="1"/>
    </xf>
    <xf numFmtId="0" fontId="10" fillId="0" borderId="16" xfId="0" applyFont="1" applyBorder="1" applyAlignment="1">
      <alignment vertical="center" wrapText="1"/>
    </xf>
    <xf numFmtId="0" fontId="10" fillId="0" borderId="0" xfId="0" applyFont="1" applyBorder="1" applyAlignment="1">
      <alignment vertical="center" wrapText="1"/>
    </xf>
    <xf numFmtId="0" fontId="2" fillId="3" borderId="7" xfId="0" applyFont="1" applyFill="1" applyBorder="1" applyAlignment="1">
      <alignment horizontal="center" vertical="center" wrapText="1"/>
    </xf>
    <xf numFmtId="0" fontId="15" fillId="2" borderId="10" xfId="0" applyFont="1" applyFill="1" applyBorder="1" applyAlignment="1">
      <alignment horizontal="center" vertical="center" wrapText="1"/>
    </xf>
    <xf numFmtId="9" fontId="10" fillId="0" borderId="10" xfId="0" applyNumberFormat="1" applyFont="1" applyBorder="1" applyAlignment="1">
      <alignment horizontal="center" vertical="center" wrapText="1"/>
    </xf>
    <xf numFmtId="0" fontId="16" fillId="3" borderId="10" xfId="0" applyFont="1" applyFill="1" applyBorder="1" applyAlignment="1">
      <alignment horizontal="center" vertical="center" wrapText="1"/>
    </xf>
    <xf numFmtId="0" fontId="15" fillId="5" borderId="19" xfId="0" applyFont="1" applyFill="1" applyBorder="1" applyAlignment="1">
      <alignment horizontal="center" vertical="center" wrapText="1"/>
    </xf>
    <xf numFmtId="0" fontId="18" fillId="9" borderId="20" xfId="0" applyFont="1" applyFill="1" applyBorder="1" applyAlignment="1">
      <alignment horizontal="center" vertical="center" wrapText="1"/>
    </xf>
    <xf numFmtId="0" fontId="18" fillId="9" borderId="21" xfId="0" applyFont="1" applyFill="1" applyBorder="1" applyAlignment="1">
      <alignment horizontal="center" vertical="center" wrapText="1"/>
    </xf>
    <xf numFmtId="0" fontId="18" fillId="9" borderId="22" xfId="0" applyFont="1" applyFill="1" applyBorder="1" applyAlignment="1">
      <alignment horizontal="center" vertical="center" wrapText="1"/>
    </xf>
    <xf numFmtId="0" fontId="16" fillId="5" borderId="10" xfId="0" applyFont="1" applyFill="1" applyBorder="1" applyAlignment="1">
      <alignment horizontal="center" vertical="center" wrapText="1"/>
    </xf>
    <xf numFmtId="0" fontId="20" fillId="9" borderId="10" xfId="0" applyFont="1" applyFill="1" applyBorder="1" applyAlignment="1">
      <alignment horizontal="center" vertical="center" wrapText="1"/>
    </xf>
    <xf numFmtId="0" fontId="15" fillId="10" borderId="10" xfId="0" applyFont="1" applyFill="1" applyBorder="1" applyAlignment="1">
      <alignment horizontal="center" vertical="center" wrapText="1"/>
    </xf>
    <xf numFmtId="0" fontId="15" fillId="5" borderId="18" xfId="0" applyFont="1" applyFill="1" applyBorder="1" applyAlignment="1">
      <alignment horizontal="center" vertical="center" wrapText="1"/>
    </xf>
    <xf numFmtId="0" fontId="18" fillId="9" borderId="10" xfId="0" applyFont="1" applyFill="1" applyBorder="1" applyAlignment="1">
      <alignment horizontal="center" vertical="center" wrapText="1"/>
    </xf>
    <xf numFmtId="0" fontId="18" fillId="9" borderId="19" xfId="0" applyFont="1" applyFill="1" applyBorder="1" applyAlignment="1">
      <alignment horizontal="center" vertical="center" wrapText="1"/>
    </xf>
    <xf numFmtId="0" fontId="16" fillId="10" borderId="10" xfId="0" applyFont="1" applyFill="1" applyBorder="1" applyAlignment="1">
      <alignment horizontal="center" vertical="center" wrapText="1"/>
    </xf>
    <xf numFmtId="0" fontId="15" fillId="7" borderId="10" xfId="0" applyFont="1" applyFill="1" applyBorder="1" applyAlignment="1">
      <alignment horizontal="center" vertical="center" wrapText="1"/>
    </xf>
    <xf numFmtId="0" fontId="15" fillId="10" borderId="19" xfId="0" applyFont="1" applyFill="1" applyBorder="1" applyAlignment="1">
      <alignment horizontal="center" vertical="center" wrapText="1"/>
    </xf>
    <xf numFmtId="0" fontId="16" fillId="7" borderId="10" xfId="0" applyFont="1" applyFill="1" applyBorder="1" applyAlignment="1">
      <alignment horizontal="center" vertical="center" wrapText="1"/>
    </xf>
    <xf numFmtId="0" fontId="15" fillId="7" borderId="19" xfId="0" applyFont="1" applyFill="1" applyBorder="1" applyAlignment="1">
      <alignment horizontal="center" vertical="center" wrapText="1"/>
    </xf>
    <xf numFmtId="0" fontId="15" fillId="10" borderId="18" xfId="0" applyFont="1" applyFill="1" applyBorder="1" applyAlignment="1">
      <alignment horizontal="center" vertical="center" wrapText="1"/>
    </xf>
    <xf numFmtId="0" fontId="1" fillId="10" borderId="10" xfId="0" applyFont="1" applyFill="1" applyBorder="1" applyAlignment="1">
      <alignment horizontal="justify" vertical="center"/>
    </xf>
    <xf numFmtId="0" fontId="3" fillId="12" borderId="10" xfId="0" applyFont="1" applyFill="1" applyBorder="1" applyAlignment="1">
      <alignment horizontal="center" vertical="center" wrapText="1"/>
    </xf>
    <xf numFmtId="0" fontId="3" fillId="12" borderId="10" xfId="0" applyFont="1" applyFill="1" applyBorder="1" applyAlignment="1">
      <alignment vertical="center" wrapText="1"/>
    </xf>
    <xf numFmtId="0" fontId="1" fillId="0" borderId="0" xfId="0" applyFont="1" applyAlignment="1"/>
    <xf numFmtId="0" fontId="1" fillId="0" borderId="7" xfId="0" applyFont="1" applyBorder="1" applyAlignment="1">
      <alignment horizontal="center" vertical="center"/>
    </xf>
    <xf numFmtId="0" fontId="1" fillId="0" borderId="7" xfId="0" applyFont="1" applyBorder="1" applyAlignment="1">
      <alignment horizontal="justify" vertical="center" wrapText="1"/>
    </xf>
    <xf numFmtId="0" fontId="1" fillId="0" borderId="7" xfId="0" applyFont="1" applyBorder="1" applyAlignment="1">
      <alignment horizontal="justify" vertical="center"/>
    </xf>
    <xf numFmtId="0" fontId="9" fillId="0" borderId="7" xfId="0" applyFont="1" applyBorder="1" applyAlignment="1">
      <alignment horizontal="justify" vertical="center" wrapText="1"/>
    </xf>
    <xf numFmtId="0" fontId="9" fillId="0" borderId="10" xfId="0" applyFont="1" applyBorder="1" applyAlignment="1">
      <alignment horizontal="left" vertical="center" wrapText="1"/>
    </xf>
    <xf numFmtId="14" fontId="9" fillId="0" borderId="10" xfId="0" applyNumberFormat="1" applyFont="1" applyFill="1" applyBorder="1" applyAlignment="1">
      <alignment horizontal="center" vertical="center" wrapText="1"/>
    </xf>
    <xf numFmtId="14" fontId="9" fillId="0" borderId="10" xfId="0" applyNumberFormat="1" applyFont="1" applyBorder="1" applyAlignment="1">
      <alignment horizontal="center" vertical="center" wrapText="1"/>
    </xf>
    <xf numFmtId="0" fontId="1" fillId="0" borderId="10" xfId="0" applyFont="1" applyBorder="1"/>
    <xf numFmtId="0" fontId="1" fillId="0" borderId="10" xfId="0" applyFont="1" applyFill="1" applyBorder="1" applyAlignment="1">
      <alignment horizontal="left" vertical="center" wrapText="1"/>
    </xf>
    <xf numFmtId="14" fontId="1" fillId="0" borderId="10" xfId="0" applyNumberFormat="1" applyFont="1" applyFill="1" applyBorder="1" applyAlignment="1">
      <alignment horizontal="center" vertical="center"/>
    </xf>
    <xf numFmtId="0" fontId="1" fillId="0" borderId="10" xfId="0" applyFont="1" applyBorder="1" applyAlignment="1">
      <alignment horizontal="center" vertical="center"/>
    </xf>
    <xf numFmtId="0" fontId="1" fillId="0" borderId="10" xfId="0" applyFont="1" applyBorder="1" applyAlignment="1">
      <alignment horizontal="justify" vertical="center" wrapText="1"/>
    </xf>
    <xf numFmtId="0" fontId="9" fillId="0" borderId="10" xfId="0" applyFont="1" applyBorder="1" applyAlignment="1">
      <alignment horizontal="justify" vertical="center" wrapText="1"/>
    </xf>
    <xf numFmtId="0" fontId="1" fillId="9" borderId="7" xfId="0" applyFont="1" applyFill="1" applyBorder="1" applyAlignment="1">
      <alignment horizontal="center" vertical="center"/>
    </xf>
    <xf numFmtId="0" fontId="1" fillId="9" borderId="10" xfId="0" applyFont="1" applyFill="1" applyBorder="1" applyAlignment="1">
      <alignment horizontal="center" vertical="center"/>
    </xf>
    <xf numFmtId="0" fontId="1" fillId="11" borderId="10" xfId="0" applyFont="1" applyFill="1" applyBorder="1" applyAlignment="1">
      <alignment horizontal="center" vertical="center"/>
    </xf>
    <xf numFmtId="0" fontId="3" fillId="12" borderId="10" xfId="0" applyFont="1" applyFill="1" applyBorder="1" applyAlignment="1">
      <alignment horizontal="center" vertical="center" wrapText="1"/>
    </xf>
    <xf numFmtId="0" fontId="1" fillId="0" borderId="10" xfId="0" applyFont="1" applyBorder="1" applyAlignment="1">
      <alignment horizontal="center" vertical="center"/>
    </xf>
    <xf numFmtId="0" fontId="1" fillId="9" borderId="10" xfId="0" applyFont="1" applyFill="1" applyBorder="1" applyAlignment="1">
      <alignment horizontal="center" vertical="center"/>
    </xf>
    <xf numFmtId="0" fontId="9" fillId="0" borderId="10" xfId="0" applyFont="1" applyBorder="1" applyAlignment="1">
      <alignment horizontal="justify" vertical="center" wrapText="1"/>
    </xf>
    <xf numFmtId="0" fontId="22" fillId="0" borderId="10" xfId="0" applyFont="1" applyFill="1" applyBorder="1" applyAlignment="1">
      <alignment vertical="center" wrapText="1"/>
    </xf>
    <xf numFmtId="0" fontId="22" fillId="0" borderId="7" xfId="0" applyFont="1" applyFill="1" applyBorder="1" applyAlignment="1">
      <alignment vertical="center" wrapText="1"/>
    </xf>
    <xf numFmtId="0" fontId="9" fillId="14" borderId="7" xfId="0" applyFont="1" applyFill="1" applyBorder="1" applyAlignment="1">
      <alignment horizontal="justify" vertical="center" wrapText="1"/>
    </xf>
    <xf numFmtId="0" fontId="1" fillId="11" borderId="7" xfId="0" applyFont="1" applyFill="1" applyBorder="1" applyAlignment="1">
      <alignment horizontal="center" vertical="center"/>
    </xf>
    <xf numFmtId="0" fontId="1" fillId="0" borderId="7" xfId="0" applyFont="1" applyBorder="1" applyAlignment="1">
      <alignment horizontal="center" vertical="center" wrapText="1"/>
    </xf>
    <xf numFmtId="0" fontId="1" fillId="0" borderId="10" xfId="0" applyFont="1" applyBorder="1" applyAlignment="1">
      <alignment vertical="center"/>
    </xf>
    <xf numFmtId="0" fontId="1" fillId="0" borderId="7" xfId="0" applyFont="1" applyBorder="1" applyAlignment="1">
      <alignment vertical="center"/>
    </xf>
    <xf numFmtId="14" fontId="9" fillId="0" borderId="7" xfId="0" applyNumberFormat="1" applyFont="1" applyFill="1" applyBorder="1" applyAlignment="1">
      <alignment horizontal="center" vertical="center" wrapText="1"/>
    </xf>
    <xf numFmtId="14" fontId="9" fillId="0" borderId="7" xfId="0" applyNumberFormat="1" applyFont="1" applyBorder="1" applyAlignment="1">
      <alignment horizontal="center" vertical="center" wrapText="1"/>
    </xf>
    <xf numFmtId="0" fontId="1" fillId="0" borderId="7" xfId="0" applyFont="1" applyBorder="1"/>
    <xf numFmtId="0" fontId="1" fillId="11" borderId="10" xfId="0" applyFont="1" applyFill="1" applyBorder="1" applyAlignment="1">
      <alignment horizontal="center" vertical="center"/>
    </xf>
    <xf numFmtId="0" fontId="9" fillId="14" borderId="10" xfId="0" applyFont="1" applyFill="1" applyBorder="1" applyAlignment="1">
      <alignment horizontal="left" vertical="center" wrapText="1"/>
    </xf>
    <xf numFmtId="14" fontId="9" fillId="0" borderId="10" xfId="0" applyNumberFormat="1" applyFont="1" applyBorder="1" applyAlignment="1">
      <alignment horizontal="left" vertical="center" wrapText="1"/>
    </xf>
    <xf numFmtId="0" fontId="1" fillId="0" borderId="10" xfId="0" applyFont="1" applyBorder="1" applyAlignment="1">
      <alignment vertical="center" wrapText="1"/>
    </xf>
    <xf numFmtId="0" fontId="1" fillId="0" borderId="10" xfId="0" applyFont="1" applyBorder="1" applyAlignment="1">
      <alignment horizontal="center" vertical="center" wrapText="1"/>
    </xf>
    <xf numFmtId="0" fontId="3" fillId="12" borderId="7" xfId="0" applyFont="1" applyFill="1" applyBorder="1" applyAlignment="1">
      <alignment horizontal="center" vertical="center" wrapText="1"/>
    </xf>
    <xf numFmtId="0" fontId="9" fillId="0" borderId="7" xfId="0" applyFont="1" applyBorder="1" applyAlignment="1">
      <alignment vertical="center" wrapText="1"/>
    </xf>
    <xf numFmtId="0" fontId="9" fillId="0" borderId="8" xfId="0" applyFont="1" applyBorder="1" applyAlignment="1">
      <alignment vertical="center" wrapText="1"/>
    </xf>
    <xf numFmtId="0" fontId="9" fillId="0" borderId="9" xfId="0" applyFont="1" applyBorder="1" applyAlignment="1">
      <alignment vertical="center" wrapText="1"/>
    </xf>
    <xf numFmtId="0" fontId="9" fillId="0" borderId="7" xfId="0" applyFont="1" applyFill="1" applyBorder="1" applyAlignment="1">
      <alignment horizontal="justify" vertical="center" wrapText="1"/>
    </xf>
    <xf numFmtId="0" fontId="1" fillId="14" borderId="10" xfId="0" applyFont="1" applyFill="1" applyBorder="1" applyAlignment="1">
      <alignment horizontal="center" vertical="center"/>
    </xf>
    <xf numFmtId="0" fontId="9" fillId="14" borderId="10" xfId="0" applyFont="1" applyFill="1" applyBorder="1" applyAlignment="1">
      <alignment horizontal="justify" vertical="center" wrapText="1"/>
    </xf>
    <xf numFmtId="14" fontId="9" fillId="14" borderId="10" xfId="0" applyNumberFormat="1" applyFont="1" applyFill="1" applyBorder="1" applyAlignment="1">
      <alignment horizontal="center" vertical="center" wrapText="1"/>
    </xf>
    <xf numFmtId="14" fontId="9" fillId="14" borderId="10" xfId="0" applyNumberFormat="1" applyFont="1" applyFill="1" applyBorder="1" applyAlignment="1">
      <alignment horizontal="left" vertical="center" wrapText="1"/>
    </xf>
    <xf numFmtId="0" fontId="1" fillId="14" borderId="10" xfId="0" applyFont="1" applyFill="1" applyBorder="1" applyAlignment="1">
      <alignment vertical="center" wrapText="1"/>
    </xf>
    <xf numFmtId="0" fontId="1" fillId="14" borderId="10" xfId="0" applyFont="1" applyFill="1" applyBorder="1" applyAlignment="1">
      <alignment horizontal="left" vertical="center" wrapText="1"/>
    </xf>
    <xf numFmtId="0" fontId="1" fillId="13" borderId="10" xfId="0" applyFont="1" applyFill="1" applyBorder="1" applyAlignment="1">
      <alignment horizontal="center" vertical="center"/>
    </xf>
    <xf numFmtId="0" fontId="1" fillId="0" borderId="0" xfId="0" applyFont="1" applyAlignment="1">
      <alignment horizontal="justify" vertical="center"/>
    </xf>
    <xf numFmtId="14" fontId="1" fillId="0" borderId="10" xfId="0" applyNumberFormat="1" applyFont="1" applyBorder="1" applyAlignment="1">
      <alignment horizontal="center" vertical="center"/>
    </xf>
    <xf numFmtId="0" fontId="1" fillId="14" borderId="0" xfId="0" applyFont="1" applyFill="1"/>
    <xf numFmtId="0" fontId="1" fillId="14" borderId="10" xfId="0" applyFont="1" applyFill="1" applyBorder="1" applyAlignment="1">
      <alignment horizontal="justify" vertical="center" wrapText="1"/>
    </xf>
    <xf numFmtId="0" fontId="1" fillId="10" borderId="10" xfId="0" applyFont="1" applyFill="1" applyBorder="1" applyAlignment="1">
      <alignment horizontal="center" vertical="center"/>
    </xf>
    <xf numFmtId="14" fontId="9" fillId="0" borderId="10" xfId="0" applyNumberFormat="1" applyFont="1" applyFill="1" applyBorder="1" applyAlignment="1">
      <alignment horizontal="justify" vertical="center" wrapText="1"/>
    </xf>
    <xf numFmtId="14" fontId="9" fillId="0" borderId="10" xfId="0" applyNumberFormat="1" applyFont="1" applyBorder="1" applyAlignment="1">
      <alignment horizontal="justify" vertical="center" wrapText="1"/>
    </xf>
    <xf numFmtId="14" fontId="9" fillId="14" borderId="10" xfId="0" applyNumberFormat="1" applyFont="1" applyFill="1" applyBorder="1" applyAlignment="1">
      <alignment horizontal="justify" vertical="center" wrapText="1"/>
    </xf>
    <xf numFmtId="0" fontId="1" fillId="14" borderId="10" xfId="0" applyFont="1" applyFill="1" applyBorder="1"/>
    <xf numFmtId="14" fontId="1" fillId="0" borderId="10" xfId="0" applyNumberFormat="1" applyFont="1" applyBorder="1" applyAlignment="1">
      <alignment horizontal="center" vertical="center" wrapText="1"/>
    </xf>
    <xf numFmtId="17" fontId="1" fillId="9" borderId="10" xfId="0" applyNumberFormat="1" applyFont="1" applyFill="1" applyBorder="1" applyAlignment="1">
      <alignment horizontal="center" vertical="center"/>
    </xf>
    <xf numFmtId="0" fontId="3" fillId="12" borderId="10" xfId="0" applyFont="1" applyFill="1" applyBorder="1" applyAlignment="1">
      <alignment horizontal="center" vertical="center" wrapText="1"/>
    </xf>
    <xf numFmtId="0" fontId="1" fillId="0" borderId="10" xfId="0" applyFont="1" applyBorder="1" applyAlignment="1">
      <alignment horizontal="center" vertical="center"/>
    </xf>
    <xf numFmtId="0" fontId="9" fillId="14" borderId="10" xfId="0" applyFont="1" applyFill="1" applyBorder="1" applyAlignment="1">
      <alignment horizontal="center" vertical="center" wrapText="1"/>
    </xf>
    <xf numFmtId="0" fontId="23" fillId="0" borderId="24" xfId="0" applyFont="1" applyBorder="1"/>
    <xf numFmtId="0" fontId="23" fillId="0" borderId="25" xfId="0" applyFont="1" applyBorder="1"/>
    <xf numFmtId="0" fontId="23" fillId="0" borderId="26" xfId="0" applyFont="1" applyBorder="1"/>
    <xf numFmtId="0" fontId="23" fillId="0" borderId="0" xfId="0" applyFont="1"/>
    <xf numFmtId="0" fontId="23" fillId="0" borderId="27" xfId="0" applyFont="1" applyBorder="1"/>
    <xf numFmtId="0" fontId="23" fillId="0" borderId="0" xfId="0" applyFont="1" applyBorder="1"/>
    <xf numFmtId="0" fontId="23" fillId="0" borderId="28" xfId="0" applyFont="1" applyBorder="1"/>
    <xf numFmtId="0" fontId="23" fillId="0" borderId="30" xfId="0" applyFont="1" applyBorder="1"/>
    <xf numFmtId="0" fontId="23" fillId="0" borderId="31" xfId="0" applyFont="1" applyBorder="1"/>
    <xf numFmtId="0" fontId="26" fillId="0" borderId="29" xfId="0" applyFont="1" applyBorder="1"/>
    <xf numFmtId="0" fontId="1" fillId="0" borderId="10" xfId="0" applyFont="1" applyBorder="1" applyAlignment="1">
      <alignment horizontal="center" vertical="center"/>
    </xf>
    <xf numFmtId="0" fontId="1" fillId="0" borderId="10" xfId="0" applyFont="1" applyBorder="1" applyAlignment="1">
      <alignment horizontal="justify" vertical="center"/>
    </xf>
    <xf numFmtId="0" fontId="1" fillId="0" borderId="10" xfId="0" applyFont="1" applyBorder="1" applyAlignment="1">
      <alignment horizontal="justify" vertical="center" wrapText="1"/>
    </xf>
    <xf numFmtId="0" fontId="9" fillId="0" borderId="10" xfId="0" applyFont="1" applyBorder="1" applyAlignment="1">
      <alignment horizontal="justify" vertical="center" wrapText="1"/>
    </xf>
    <xf numFmtId="0" fontId="9" fillId="14" borderId="10" xfId="0" applyFont="1" applyFill="1" applyBorder="1" applyAlignment="1">
      <alignment horizontal="justify" vertical="center"/>
    </xf>
    <xf numFmtId="0" fontId="9" fillId="0" borderId="10" xfId="0" applyFont="1" applyBorder="1" applyAlignment="1">
      <alignment horizontal="justify" vertical="center"/>
    </xf>
    <xf numFmtId="0" fontId="1" fillId="14" borderId="10" xfId="0" applyFont="1" applyFill="1" applyBorder="1" applyAlignment="1">
      <alignment horizontal="justify" vertical="center"/>
    </xf>
    <xf numFmtId="0" fontId="1" fillId="14" borderId="7" xfId="0" applyFont="1" applyFill="1" applyBorder="1" applyAlignment="1">
      <alignment horizontal="justify" vertical="center" wrapText="1"/>
    </xf>
    <xf numFmtId="0" fontId="25" fillId="0" borderId="10" xfId="0" applyFont="1" applyBorder="1" applyAlignment="1">
      <alignment horizontal="justify" vertical="center" wrapText="1"/>
    </xf>
    <xf numFmtId="0" fontId="25" fillId="0" borderId="10" xfId="0" applyFont="1" applyBorder="1" applyAlignment="1">
      <alignment horizontal="justify" vertical="center"/>
    </xf>
    <xf numFmtId="0" fontId="25" fillId="0" borderId="27" xfId="0" applyFont="1" applyBorder="1" applyAlignment="1">
      <alignment horizontal="left"/>
    </xf>
    <xf numFmtId="0" fontId="25" fillId="0" borderId="0" xfId="0" applyFont="1" applyBorder="1" applyAlignment="1">
      <alignment horizontal="left"/>
    </xf>
    <xf numFmtId="0" fontId="25" fillId="0" borderId="0" xfId="0" applyFont="1" applyBorder="1" applyAlignment="1">
      <alignment horizontal="center"/>
    </xf>
    <xf numFmtId="0" fontId="25" fillId="0" borderId="28" xfId="0" applyFont="1" applyBorder="1" applyAlignment="1">
      <alignment horizontal="center"/>
    </xf>
    <xf numFmtId="0" fontId="23" fillId="0" borderId="27" xfId="0" applyFont="1" applyBorder="1" applyAlignment="1">
      <alignment horizontal="center"/>
    </xf>
    <xf numFmtId="0" fontId="23" fillId="0" borderId="0" xfId="0" applyFont="1" applyBorder="1" applyAlignment="1">
      <alignment horizontal="center"/>
    </xf>
    <xf numFmtId="0" fontId="23" fillId="0" borderId="28" xfId="0" applyFont="1" applyBorder="1" applyAlignment="1">
      <alignment horizontal="center"/>
    </xf>
    <xf numFmtId="0" fontId="24" fillId="0" borderId="27" xfId="0" applyFont="1" applyBorder="1" applyAlignment="1">
      <alignment horizontal="center"/>
    </xf>
    <xf numFmtId="0" fontId="24" fillId="0" borderId="0" xfId="0" applyFont="1" applyBorder="1" applyAlignment="1">
      <alignment horizontal="center"/>
    </xf>
    <xf numFmtId="0" fontId="24" fillId="0" borderId="28" xfId="0" applyFont="1" applyBorder="1" applyAlignment="1">
      <alignment horizontal="center"/>
    </xf>
    <xf numFmtId="0" fontId="25" fillId="0" borderId="28" xfId="0" applyFont="1" applyBorder="1" applyAlignment="1">
      <alignment horizontal="left"/>
    </xf>
    <xf numFmtId="0" fontId="21" fillId="0" borderId="0" xfId="0" applyFont="1" applyFill="1" applyBorder="1" applyAlignment="1">
      <alignment horizontal="center" vertical="center" wrapText="1"/>
    </xf>
    <xf numFmtId="0" fontId="21" fillId="0" borderId="11" xfId="0" applyFont="1" applyFill="1" applyBorder="1" applyAlignment="1">
      <alignment horizontal="center" vertical="center" wrapText="1"/>
    </xf>
    <xf numFmtId="0" fontId="21" fillId="0" borderId="1" xfId="0" applyFont="1" applyFill="1" applyBorder="1" applyAlignment="1">
      <alignment horizontal="center" vertical="center" wrapText="1"/>
    </xf>
    <xf numFmtId="0" fontId="21" fillId="0" borderId="2" xfId="0" applyFont="1" applyFill="1" applyBorder="1" applyAlignment="1">
      <alignment horizontal="center" vertical="center" wrapText="1"/>
    </xf>
    <xf numFmtId="0" fontId="21" fillId="0" borderId="3" xfId="0" applyFont="1" applyFill="1" applyBorder="1" applyAlignment="1">
      <alignment horizontal="center" vertical="center" wrapText="1"/>
    </xf>
    <xf numFmtId="0" fontId="21" fillId="0" borderId="4" xfId="0" applyFont="1" applyFill="1" applyBorder="1" applyAlignment="1">
      <alignment horizontal="center" vertical="center" wrapText="1"/>
    </xf>
    <xf numFmtId="0" fontId="21" fillId="0" borderId="5" xfId="0" applyFont="1" applyFill="1" applyBorder="1" applyAlignment="1">
      <alignment horizontal="center" vertical="center" wrapText="1"/>
    </xf>
    <xf numFmtId="0" fontId="21" fillId="0" borderId="6" xfId="0" applyFont="1" applyFill="1" applyBorder="1" applyAlignment="1">
      <alignment horizontal="center" vertical="center" wrapText="1"/>
    </xf>
    <xf numFmtId="0" fontId="3" fillId="12" borderId="10" xfId="0" applyFont="1" applyFill="1" applyBorder="1" applyAlignment="1">
      <alignment horizontal="center" vertical="center"/>
    </xf>
    <xf numFmtId="0" fontId="3" fillId="12" borderId="10" xfId="0" applyFont="1" applyFill="1" applyBorder="1" applyAlignment="1">
      <alignment horizontal="center" vertical="center" wrapText="1"/>
    </xf>
    <xf numFmtId="0" fontId="3" fillId="12" borderId="1" xfId="0" applyFont="1" applyFill="1" applyBorder="1" applyAlignment="1">
      <alignment horizontal="center" vertical="center"/>
    </xf>
    <xf numFmtId="0" fontId="3" fillId="12" borderId="2" xfId="0" applyFont="1" applyFill="1" applyBorder="1" applyAlignment="1">
      <alignment horizontal="center" vertical="center"/>
    </xf>
    <xf numFmtId="0" fontId="3" fillId="12" borderId="3" xfId="0" applyFont="1" applyFill="1" applyBorder="1" applyAlignment="1">
      <alignment horizontal="center" vertical="center"/>
    </xf>
    <xf numFmtId="0" fontId="3" fillId="12" borderId="4" xfId="0" applyFont="1" applyFill="1" applyBorder="1" applyAlignment="1">
      <alignment horizontal="center" vertical="center"/>
    </xf>
    <xf numFmtId="0" fontId="3" fillId="12" borderId="5" xfId="0" applyFont="1" applyFill="1" applyBorder="1" applyAlignment="1">
      <alignment horizontal="center" vertical="center"/>
    </xf>
    <xf numFmtId="0" fontId="3" fillId="12" borderId="6" xfId="0" applyFont="1" applyFill="1" applyBorder="1" applyAlignment="1">
      <alignment horizontal="center" vertical="center"/>
    </xf>
    <xf numFmtId="0" fontId="1" fillId="0" borderId="10" xfId="0" applyFont="1" applyBorder="1" applyAlignment="1">
      <alignment horizontal="center" vertical="center"/>
    </xf>
    <xf numFmtId="0" fontId="1" fillId="0" borderId="10" xfId="0" applyFont="1" applyBorder="1" applyAlignment="1">
      <alignment horizontal="center" vertical="center" wrapText="1"/>
    </xf>
    <xf numFmtId="0" fontId="1" fillId="0" borderId="7" xfId="0" applyFont="1" applyBorder="1" applyAlignment="1">
      <alignment horizontal="justify" vertical="center" wrapText="1"/>
    </xf>
    <xf numFmtId="0" fontId="1" fillId="0" borderId="8" xfId="0" applyFont="1" applyBorder="1" applyAlignment="1">
      <alignment horizontal="justify" vertical="center" wrapText="1"/>
    </xf>
    <xf numFmtId="0" fontId="1" fillId="0" borderId="9" xfId="0" applyFont="1" applyBorder="1" applyAlignment="1">
      <alignment horizontal="justify" vertical="center" wrapText="1"/>
    </xf>
    <xf numFmtId="0" fontId="1" fillId="0" borderId="7" xfId="0" applyFont="1" applyBorder="1" applyAlignment="1">
      <alignment horizontal="justify" vertical="center"/>
    </xf>
    <xf numFmtId="0" fontId="1" fillId="0" borderId="8" xfId="0" applyFont="1" applyBorder="1" applyAlignment="1">
      <alignment horizontal="justify" vertical="center"/>
    </xf>
    <xf numFmtId="0" fontId="1" fillId="0" borderId="9" xfId="0" applyFont="1" applyBorder="1" applyAlignment="1">
      <alignment horizontal="justify" vertical="center"/>
    </xf>
    <xf numFmtId="0" fontId="1" fillId="0" borderId="7"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14" borderId="7" xfId="0" applyFont="1" applyFill="1" applyBorder="1" applyAlignment="1">
      <alignment horizontal="justify" vertical="center" wrapText="1"/>
    </xf>
    <xf numFmtId="0" fontId="1" fillId="14" borderId="9" xfId="0" applyFont="1" applyFill="1" applyBorder="1" applyAlignment="1">
      <alignment horizontal="justify" vertical="center" wrapText="1"/>
    </xf>
    <xf numFmtId="0" fontId="1" fillId="9" borderId="7" xfId="0" applyFont="1" applyFill="1" applyBorder="1" applyAlignment="1">
      <alignment horizontal="center" vertical="center"/>
    </xf>
    <xf numFmtId="0" fontId="1" fillId="9" borderId="8" xfId="0" applyFont="1" applyFill="1" applyBorder="1" applyAlignment="1">
      <alignment horizontal="center" vertical="center"/>
    </xf>
    <xf numFmtId="0" fontId="1" fillId="9" borderId="9" xfId="0" applyFont="1" applyFill="1" applyBorder="1" applyAlignment="1">
      <alignment horizontal="center" vertical="center"/>
    </xf>
    <xf numFmtId="0" fontId="1" fillId="0" borderId="7" xfId="0" applyFont="1" applyBorder="1" applyAlignment="1">
      <alignment horizontal="left" vertical="center"/>
    </xf>
    <xf numFmtId="0" fontId="1" fillId="0" borderId="8" xfId="0" applyFont="1" applyBorder="1" applyAlignment="1">
      <alignment horizontal="left" vertical="center"/>
    </xf>
    <xf numFmtId="0" fontId="1" fillId="0" borderId="9" xfId="0" applyFont="1" applyBorder="1" applyAlignment="1">
      <alignment horizontal="left" vertical="center"/>
    </xf>
    <xf numFmtId="0" fontId="9" fillId="14" borderId="7" xfId="0" applyFont="1" applyFill="1" applyBorder="1" applyAlignment="1">
      <alignment horizontal="left" vertical="center" wrapText="1"/>
    </xf>
    <xf numFmtId="0" fontId="9" fillId="14" borderId="9" xfId="0" applyFont="1" applyFill="1" applyBorder="1" applyAlignment="1">
      <alignment horizontal="left" vertical="center" wrapText="1"/>
    </xf>
    <xf numFmtId="14" fontId="9" fillId="0" borderId="7" xfId="0" applyNumberFormat="1" applyFont="1" applyFill="1" applyBorder="1" applyAlignment="1">
      <alignment horizontal="center" vertical="center" wrapText="1"/>
    </xf>
    <xf numFmtId="14" fontId="9" fillId="0" borderId="9" xfId="0" applyNumberFormat="1" applyFont="1" applyFill="1" applyBorder="1" applyAlignment="1">
      <alignment horizontal="center" vertical="center" wrapText="1"/>
    </xf>
    <xf numFmtId="14" fontId="9" fillId="0" borderId="7" xfId="0" applyNumberFormat="1" applyFont="1" applyBorder="1" applyAlignment="1">
      <alignment horizontal="center" vertical="center" wrapText="1"/>
    </xf>
    <xf numFmtId="14" fontId="9" fillId="0" borderId="9" xfId="0" applyNumberFormat="1" applyFont="1" applyBorder="1" applyAlignment="1">
      <alignment horizontal="center" vertical="center" wrapText="1"/>
    </xf>
    <xf numFmtId="14" fontId="9" fillId="0" borderId="7" xfId="0" applyNumberFormat="1" applyFont="1" applyBorder="1" applyAlignment="1">
      <alignment horizontal="left" vertical="center" wrapText="1"/>
    </xf>
    <xf numFmtId="14" fontId="9" fillId="0" borderId="9" xfId="0" applyNumberFormat="1" applyFont="1" applyBorder="1" applyAlignment="1">
      <alignment horizontal="left" vertical="center" wrapText="1"/>
    </xf>
    <xf numFmtId="0" fontId="1" fillId="14" borderId="7" xfId="0" applyFont="1" applyFill="1" applyBorder="1" applyAlignment="1">
      <alignment horizontal="center" vertical="center"/>
    </xf>
    <xf numFmtId="0" fontId="1" fillId="14" borderId="8" xfId="0" applyFont="1" applyFill="1" applyBorder="1" applyAlignment="1">
      <alignment horizontal="center" vertical="center"/>
    </xf>
    <xf numFmtId="0" fontId="1" fillId="14" borderId="9" xfId="0" applyFont="1" applyFill="1" applyBorder="1" applyAlignment="1">
      <alignment horizontal="center" vertical="center"/>
    </xf>
    <xf numFmtId="0" fontId="1" fillId="0" borderId="7" xfId="0" applyFont="1" applyBorder="1" applyAlignment="1">
      <alignment horizontal="center"/>
    </xf>
    <xf numFmtId="0" fontId="1" fillId="0" borderId="9" xfId="0" applyFont="1" applyBorder="1" applyAlignment="1">
      <alignment horizontal="center"/>
    </xf>
    <xf numFmtId="14" fontId="9" fillId="14" borderId="7" xfId="0" applyNumberFormat="1" applyFont="1" applyFill="1" applyBorder="1" applyAlignment="1">
      <alignment horizontal="center" vertical="center" wrapText="1"/>
    </xf>
    <xf numFmtId="14" fontId="9" fillId="14" borderId="8" xfId="0" applyNumberFormat="1" applyFont="1" applyFill="1" applyBorder="1" applyAlignment="1">
      <alignment horizontal="center" vertical="center" wrapText="1"/>
    </xf>
    <xf numFmtId="0" fontId="1" fillId="0" borderId="7" xfId="0" applyFont="1" applyBorder="1" applyAlignment="1">
      <alignment horizontal="center" vertical="center" wrapText="1"/>
    </xf>
    <xf numFmtId="0" fontId="1" fillId="0" borderId="8" xfId="0" applyFont="1" applyBorder="1" applyAlignment="1">
      <alignment horizontal="center" vertical="center" wrapText="1"/>
    </xf>
    <xf numFmtId="0" fontId="1" fillId="9" borderId="1" xfId="0" applyFont="1" applyFill="1" applyBorder="1" applyAlignment="1">
      <alignment horizontal="center" vertical="center"/>
    </xf>
    <xf numFmtId="0" fontId="1" fillId="9" borderId="23" xfId="0" applyFont="1" applyFill="1" applyBorder="1" applyAlignment="1">
      <alignment horizontal="center" vertical="center"/>
    </xf>
    <xf numFmtId="0" fontId="1" fillId="0" borderId="3" xfId="0" applyFont="1" applyBorder="1" applyAlignment="1">
      <alignment horizontal="center" vertical="center"/>
    </xf>
    <xf numFmtId="0" fontId="1" fillId="0" borderId="11" xfId="0" applyFont="1" applyBorder="1" applyAlignment="1">
      <alignment horizontal="center" vertical="center"/>
    </xf>
    <xf numFmtId="14" fontId="9" fillId="0" borderId="8" xfId="0" applyNumberFormat="1" applyFont="1" applyBorder="1" applyAlignment="1">
      <alignment horizontal="center" vertical="center" wrapText="1"/>
    </xf>
    <xf numFmtId="0" fontId="9" fillId="14" borderId="8" xfId="0" applyFont="1" applyFill="1" applyBorder="1" applyAlignment="1">
      <alignment horizontal="left" vertical="center" wrapText="1"/>
    </xf>
    <xf numFmtId="14" fontId="9" fillId="0" borderId="8" xfId="0" applyNumberFormat="1" applyFont="1" applyFill="1" applyBorder="1" applyAlignment="1">
      <alignment horizontal="center" vertical="center" wrapText="1"/>
    </xf>
    <xf numFmtId="0" fontId="1" fillId="0" borderId="9" xfId="0" applyFont="1" applyBorder="1" applyAlignment="1">
      <alignment horizontal="center" vertical="center" wrapText="1"/>
    </xf>
    <xf numFmtId="0" fontId="9" fillId="0" borderId="7" xfId="0" applyFont="1" applyBorder="1" applyAlignment="1">
      <alignment horizontal="justify" vertical="center" wrapText="1"/>
    </xf>
    <xf numFmtId="0" fontId="9" fillId="0" borderId="9" xfId="0" applyFont="1" applyBorder="1" applyAlignment="1">
      <alignment horizontal="justify" vertical="center" wrapText="1"/>
    </xf>
    <xf numFmtId="0" fontId="1" fillId="11" borderId="7" xfId="0" applyFont="1" applyFill="1" applyBorder="1" applyAlignment="1">
      <alignment horizontal="center" vertical="center"/>
    </xf>
    <xf numFmtId="0" fontId="1" fillId="11" borderId="9" xfId="0" applyFont="1" applyFill="1" applyBorder="1" applyAlignment="1">
      <alignment horizontal="center" vertical="center"/>
    </xf>
    <xf numFmtId="0" fontId="1" fillId="0" borderId="10" xfId="0" applyFont="1" applyBorder="1" applyAlignment="1">
      <alignment horizontal="justify" vertical="center"/>
    </xf>
    <xf numFmtId="0" fontId="1" fillId="0" borderId="10" xfId="0" applyFont="1" applyBorder="1" applyAlignment="1">
      <alignment horizontal="justify" vertical="center" wrapText="1"/>
    </xf>
    <xf numFmtId="0" fontId="1" fillId="14" borderId="8" xfId="0" applyFont="1" applyFill="1" applyBorder="1" applyAlignment="1">
      <alignment horizontal="justify" vertical="center"/>
    </xf>
    <xf numFmtId="0" fontId="1" fillId="14" borderId="9" xfId="0" applyFont="1" applyFill="1" applyBorder="1" applyAlignment="1">
      <alignment horizontal="justify" vertical="center"/>
    </xf>
    <xf numFmtId="0" fontId="1" fillId="11" borderId="10" xfId="0" applyFont="1" applyFill="1" applyBorder="1" applyAlignment="1">
      <alignment horizontal="center" vertical="center"/>
    </xf>
    <xf numFmtId="0" fontId="21" fillId="0" borderId="10" xfId="0" applyFont="1" applyFill="1" applyBorder="1" applyAlignment="1">
      <alignment horizontal="center" vertical="center" wrapText="1"/>
    </xf>
    <xf numFmtId="0" fontId="22" fillId="0" borderId="10" xfId="0" applyFont="1" applyFill="1" applyBorder="1" applyAlignment="1">
      <alignment horizontal="center" vertical="center" wrapText="1"/>
    </xf>
    <xf numFmtId="0" fontId="1" fillId="13" borderId="7" xfId="0" applyFont="1" applyFill="1" applyBorder="1" applyAlignment="1">
      <alignment horizontal="center" vertical="center"/>
    </xf>
    <xf numFmtId="0" fontId="1" fillId="13" borderId="8" xfId="0" applyFont="1" applyFill="1" applyBorder="1" applyAlignment="1">
      <alignment horizontal="center" vertical="center"/>
    </xf>
    <xf numFmtId="0" fontId="1" fillId="13" borderId="9" xfId="0" applyFont="1" applyFill="1" applyBorder="1" applyAlignment="1">
      <alignment horizontal="center" vertical="center"/>
    </xf>
    <xf numFmtId="0" fontId="9" fillId="0" borderId="8" xfId="0" applyFont="1" applyBorder="1" applyAlignment="1">
      <alignment horizontal="justify" vertical="center" wrapText="1"/>
    </xf>
    <xf numFmtId="0" fontId="1" fillId="9" borderId="10" xfId="0" applyFont="1" applyFill="1" applyBorder="1" applyAlignment="1">
      <alignment horizontal="center" vertical="center"/>
    </xf>
    <xf numFmtId="0" fontId="9" fillId="0" borderId="10" xfId="0" applyFont="1" applyBorder="1" applyAlignment="1">
      <alignment horizontal="justify" vertical="center" wrapText="1"/>
    </xf>
    <xf numFmtId="0" fontId="22" fillId="0" borderId="1" xfId="0" applyFont="1" applyFill="1" applyBorder="1" applyAlignment="1">
      <alignment horizontal="center" vertical="center" wrapText="1"/>
    </xf>
    <xf numFmtId="0" fontId="22" fillId="0" borderId="2" xfId="0" applyFont="1" applyFill="1" applyBorder="1" applyAlignment="1">
      <alignment horizontal="center" vertical="center" wrapText="1"/>
    </xf>
    <xf numFmtId="0" fontId="22" fillId="0" borderId="3" xfId="0" applyFont="1" applyFill="1" applyBorder="1" applyAlignment="1">
      <alignment horizontal="center" vertical="center" wrapText="1"/>
    </xf>
    <xf numFmtId="0" fontId="22" fillId="0" borderId="4" xfId="0" applyFont="1" applyFill="1" applyBorder="1" applyAlignment="1">
      <alignment horizontal="center" vertical="center" wrapText="1"/>
    </xf>
    <xf numFmtId="0" fontId="22" fillId="0" borderId="5" xfId="0" applyFont="1" applyFill="1" applyBorder="1" applyAlignment="1">
      <alignment horizontal="center" vertical="center" wrapText="1"/>
    </xf>
    <xf numFmtId="0" fontId="22" fillId="0" borderId="6" xfId="0" applyFont="1" applyFill="1" applyBorder="1" applyAlignment="1">
      <alignment horizontal="center" vertical="center" wrapText="1"/>
    </xf>
    <xf numFmtId="14" fontId="9" fillId="0" borderId="7" xfId="0" applyNumberFormat="1" applyFont="1" applyBorder="1" applyAlignment="1">
      <alignment horizontal="justify" vertical="center" wrapText="1"/>
    </xf>
    <xf numFmtId="14" fontId="9" fillId="0" borderId="9" xfId="0" applyNumberFormat="1" applyFont="1" applyBorder="1" applyAlignment="1">
      <alignment horizontal="justify" vertical="center" wrapText="1"/>
    </xf>
    <xf numFmtId="0" fontId="1" fillId="11" borderId="8" xfId="0" applyFont="1" applyFill="1" applyBorder="1" applyAlignment="1">
      <alignment horizontal="center" vertical="center"/>
    </xf>
    <xf numFmtId="0" fontId="9" fillId="0" borderId="7" xfId="0" applyFont="1" applyBorder="1" applyAlignment="1">
      <alignment horizontal="left" vertical="center" wrapText="1"/>
    </xf>
    <xf numFmtId="0" fontId="9" fillId="0" borderId="9" xfId="0" applyFont="1" applyBorder="1" applyAlignment="1">
      <alignment horizontal="left" vertical="center" wrapText="1"/>
    </xf>
    <xf numFmtId="0" fontId="9" fillId="0" borderId="7" xfId="0" applyFont="1" applyBorder="1" applyAlignment="1">
      <alignment horizontal="center" vertical="center" wrapText="1"/>
    </xf>
    <xf numFmtId="0" fontId="9" fillId="0" borderId="9" xfId="0" applyFont="1" applyBorder="1" applyAlignment="1">
      <alignment horizontal="center" vertical="center" wrapText="1"/>
    </xf>
    <xf numFmtId="0" fontId="9" fillId="14" borderId="7" xfId="0" applyFont="1" applyFill="1" applyBorder="1" applyAlignment="1">
      <alignment horizontal="center" vertical="center" wrapText="1"/>
    </xf>
    <xf numFmtId="0" fontId="9" fillId="14" borderId="8" xfId="0" applyFont="1" applyFill="1" applyBorder="1" applyAlignment="1">
      <alignment horizontal="center" vertical="center" wrapText="1"/>
    </xf>
    <xf numFmtId="0" fontId="9" fillId="14" borderId="9" xfId="0" applyFont="1" applyFill="1" applyBorder="1" applyAlignment="1">
      <alignment horizontal="center" vertical="center" wrapText="1"/>
    </xf>
    <xf numFmtId="14" fontId="9" fillId="0" borderId="10" xfId="0" applyNumberFormat="1" applyFont="1" applyBorder="1" applyAlignment="1">
      <alignment horizontal="justify" vertical="center" wrapText="1"/>
    </xf>
    <xf numFmtId="0" fontId="1" fillId="11" borderId="1" xfId="0" applyFont="1" applyFill="1" applyBorder="1" applyAlignment="1">
      <alignment horizontal="center" vertical="center"/>
    </xf>
    <xf numFmtId="0" fontId="1" fillId="11" borderId="23" xfId="0" applyFont="1" applyFill="1" applyBorder="1" applyAlignment="1">
      <alignment horizontal="center" vertical="center"/>
    </xf>
    <xf numFmtId="0" fontId="15" fillId="2" borderId="12" xfId="0" applyFont="1" applyFill="1" applyBorder="1" applyAlignment="1">
      <alignment horizontal="center" vertical="center" wrapText="1"/>
    </xf>
    <xf numFmtId="0" fontId="15" fillId="2" borderId="17" xfId="0" applyFont="1" applyFill="1" applyBorder="1" applyAlignment="1">
      <alignment horizontal="center" vertical="center" wrapText="1"/>
    </xf>
    <xf numFmtId="0" fontId="15" fillId="2" borderId="18" xfId="0" applyFont="1" applyFill="1" applyBorder="1" applyAlignment="1">
      <alignment horizontal="center" vertical="center" wrapText="1"/>
    </xf>
    <xf numFmtId="0" fontId="12" fillId="8" borderId="10" xfId="0" applyFont="1" applyFill="1" applyBorder="1" applyAlignment="1">
      <alignment horizontal="center" vertical="center" wrapText="1"/>
    </xf>
    <xf numFmtId="0" fontId="12" fillId="8" borderId="7" xfId="0" applyFont="1" applyFill="1" applyBorder="1" applyAlignment="1">
      <alignment horizontal="center" vertical="center" wrapText="1"/>
    </xf>
    <xf numFmtId="0" fontId="12" fillId="8" borderId="12" xfId="0" applyFont="1" applyFill="1" applyBorder="1" applyAlignment="1">
      <alignment horizontal="center" vertical="center" wrapText="1"/>
    </xf>
    <xf numFmtId="0" fontId="12" fillId="8" borderId="17" xfId="0" applyFont="1" applyFill="1" applyBorder="1" applyAlignment="1">
      <alignment horizontal="center" vertical="center" wrapText="1"/>
    </xf>
    <xf numFmtId="0" fontId="12" fillId="8" borderId="18" xfId="0" applyFont="1" applyFill="1" applyBorder="1" applyAlignment="1">
      <alignment horizontal="center" vertical="center" wrapText="1"/>
    </xf>
    <xf numFmtId="0" fontId="17" fillId="3" borderId="7" xfId="0" applyFont="1" applyFill="1" applyBorder="1" applyAlignment="1">
      <alignment horizontal="center" vertical="center" textRotation="90" wrapText="1"/>
    </xf>
    <xf numFmtId="0" fontId="17" fillId="3" borderId="8" xfId="0" applyFont="1" applyFill="1" applyBorder="1" applyAlignment="1">
      <alignment horizontal="center" vertical="center" textRotation="90" wrapText="1"/>
    </xf>
    <xf numFmtId="0" fontId="17" fillId="3" borderId="9" xfId="0" applyFont="1" applyFill="1" applyBorder="1" applyAlignment="1">
      <alignment horizontal="center" vertical="center" textRotation="90" wrapText="1"/>
    </xf>
    <xf numFmtId="0" fontId="19" fillId="3" borderId="7" xfId="0" applyFont="1" applyFill="1" applyBorder="1" applyAlignment="1">
      <alignment horizontal="center" vertical="center" textRotation="90" wrapText="1"/>
    </xf>
    <xf numFmtId="0" fontId="19" fillId="3" borderId="8" xfId="0" applyFont="1" applyFill="1" applyBorder="1" applyAlignment="1">
      <alignment horizontal="center" vertical="center" textRotation="90" wrapText="1"/>
    </xf>
    <xf numFmtId="0" fontId="19" fillId="3" borderId="9" xfId="0" applyFont="1" applyFill="1" applyBorder="1" applyAlignment="1">
      <alignment horizontal="center" vertical="center" textRotation="90" wrapText="1"/>
    </xf>
    <xf numFmtId="0" fontId="12" fillId="3" borderId="12" xfId="0" applyFont="1" applyFill="1" applyBorder="1" applyAlignment="1">
      <alignment horizontal="center" vertical="center" wrapText="1"/>
    </xf>
    <xf numFmtId="0" fontId="12" fillId="3" borderId="17" xfId="0" applyFont="1" applyFill="1" applyBorder="1" applyAlignment="1">
      <alignment horizontal="center" vertical="center" wrapText="1"/>
    </xf>
    <xf numFmtId="0" fontId="12" fillId="3" borderId="18" xfId="0" applyFont="1" applyFill="1" applyBorder="1" applyAlignment="1">
      <alignment horizontal="center" vertical="center" wrapText="1"/>
    </xf>
  </cellXfs>
  <cellStyles count="1">
    <cellStyle name="Normal" xfId="0" builtinId="0"/>
  </cellStyles>
  <dxfs count="180">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FFC000"/>
        </patternFill>
      </fill>
    </dxf>
    <dxf>
      <fill>
        <patternFill>
          <bgColor rgb="FF00B050"/>
        </patternFill>
      </fill>
    </dxf>
    <dxf>
      <fill>
        <patternFill>
          <bgColor rgb="FFFFFF00"/>
        </patternFill>
      </fill>
    </dxf>
    <dxf>
      <fill>
        <patternFill>
          <bgColor rgb="FFFF0000"/>
        </patternFill>
      </fill>
    </dxf>
    <dxf>
      <fill>
        <patternFill>
          <bgColor rgb="FFFFC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3.xml"/><Relationship Id="rId26" Type="http://schemas.openxmlformats.org/officeDocument/2006/relationships/externalLink" Target="externalLinks/externalLink11.xml"/><Relationship Id="rId3" Type="http://schemas.openxmlformats.org/officeDocument/2006/relationships/worksheet" Target="worksheets/sheet3.xml"/><Relationship Id="rId21" Type="http://schemas.openxmlformats.org/officeDocument/2006/relationships/externalLink" Target="externalLinks/externalLink6.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2.xml"/><Relationship Id="rId25" Type="http://schemas.openxmlformats.org/officeDocument/2006/relationships/externalLink" Target="externalLinks/externalLink10.xml"/><Relationship Id="rId2" Type="http://schemas.openxmlformats.org/officeDocument/2006/relationships/worksheet" Target="worksheets/sheet2.xml"/><Relationship Id="rId16" Type="http://schemas.openxmlformats.org/officeDocument/2006/relationships/externalLink" Target="externalLinks/externalLink1.xml"/><Relationship Id="rId20" Type="http://schemas.openxmlformats.org/officeDocument/2006/relationships/externalLink" Target="externalLinks/externalLink5.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9.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8.xml"/><Relationship Id="rId28" Type="http://schemas.openxmlformats.org/officeDocument/2006/relationships/externalLink" Target="externalLinks/externalLink13.xml"/><Relationship Id="rId10" Type="http://schemas.openxmlformats.org/officeDocument/2006/relationships/worksheet" Target="worksheets/sheet10.xml"/><Relationship Id="rId19" Type="http://schemas.openxmlformats.org/officeDocument/2006/relationships/externalLink" Target="externalLinks/externalLink4.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7.xml"/><Relationship Id="rId27" Type="http://schemas.openxmlformats.org/officeDocument/2006/relationships/externalLink" Target="externalLinks/externalLink12.xml"/><Relationship Id="rId30"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jpeg"/></Relationships>
</file>

<file path=xl/drawings/_rels/drawing8.xml.rels><?xml version="1.0" encoding="UTF-8" standalone="yes"?>
<Relationships xmlns="http://schemas.openxmlformats.org/package/2006/relationships"><Relationship Id="rId2" Type="http://schemas.openxmlformats.org/officeDocument/2006/relationships/image" Target="../media/image1.jpeg"/><Relationship Id="rId1" Type="http://schemas.openxmlformats.org/officeDocument/2006/relationships/image" Target="../media/image2.jpeg"/></Relationships>
</file>

<file path=xl/drawings/_rels/drawing9.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0.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4.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4</xdr:col>
      <xdr:colOff>95250</xdr:colOff>
      <xdr:row>0</xdr:row>
      <xdr:rowOff>171450</xdr:rowOff>
    </xdr:from>
    <xdr:to>
      <xdr:col>7</xdr:col>
      <xdr:colOff>434340</xdr:colOff>
      <xdr:row>3</xdr:row>
      <xdr:rowOff>104775</xdr:rowOff>
    </xdr:to>
    <xdr:pic>
      <xdr:nvPicPr>
        <xdr:cNvPr id="2" name="Imagen 1"/>
        <xdr:cNvPicPr/>
      </xdr:nvPicPr>
      <xdr:blipFill>
        <a:blip xmlns:r="http://schemas.openxmlformats.org/officeDocument/2006/relationships" r:embed="rId1"/>
        <a:srcRect/>
        <a:stretch>
          <a:fillRect/>
        </a:stretch>
      </xdr:blipFill>
      <xdr:spPr>
        <a:xfrm>
          <a:off x="3143250" y="171450"/>
          <a:ext cx="2625090" cy="704850"/>
        </a:xfrm>
        <a:prstGeom prst="rect">
          <a:avLst/>
        </a:prstGeom>
        <a:noFill/>
        <a:ln>
          <a:noFill/>
          <a:prstDash/>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320841</xdr:colOff>
      <xdr:row>0</xdr:row>
      <xdr:rowOff>200528</xdr:rowOff>
    </xdr:from>
    <xdr:to>
      <xdr:col>2</xdr:col>
      <xdr:colOff>488126</xdr:colOff>
      <xdr:row>1</xdr:row>
      <xdr:rowOff>370300</xdr:rowOff>
    </xdr:to>
    <xdr:pic>
      <xdr:nvPicPr>
        <xdr:cNvPr id="2" name="Imagen 1"/>
        <xdr:cNvPicPr/>
      </xdr:nvPicPr>
      <xdr:blipFill>
        <a:blip xmlns:r="http://schemas.openxmlformats.org/officeDocument/2006/relationships" r:embed="rId1"/>
        <a:srcRect/>
        <a:stretch>
          <a:fillRect/>
        </a:stretch>
      </xdr:blipFill>
      <xdr:spPr>
        <a:xfrm>
          <a:off x="530391" y="200528"/>
          <a:ext cx="1996085" cy="712697"/>
        </a:xfrm>
        <a:prstGeom prst="rect">
          <a:avLst/>
        </a:prstGeom>
        <a:noFill/>
        <a:ln>
          <a:noFill/>
          <a:prstDash/>
        </a:ln>
      </xdr:spPr>
    </xdr:pic>
    <xdr:clientData/>
  </xdr:twoCellAnchor>
  <xdr:twoCellAnchor editAs="oneCell">
    <xdr:from>
      <xdr:col>25</xdr:col>
      <xdr:colOff>234863</xdr:colOff>
      <xdr:row>0</xdr:row>
      <xdr:rowOff>260326</xdr:rowOff>
    </xdr:from>
    <xdr:to>
      <xdr:col>26</xdr:col>
      <xdr:colOff>630486</xdr:colOff>
      <xdr:row>1</xdr:row>
      <xdr:rowOff>430098</xdr:rowOff>
    </xdr:to>
    <xdr:pic>
      <xdr:nvPicPr>
        <xdr:cNvPr id="3" name="Imagen 2"/>
        <xdr:cNvPicPr/>
      </xdr:nvPicPr>
      <xdr:blipFill>
        <a:blip xmlns:r="http://schemas.openxmlformats.org/officeDocument/2006/relationships" r:embed="rId1"/>
        <a:srcRect/>
        <a:stretch>
          <a:fillRect/>
        </a:stretch>
      </xdr:blipFill>
      <xdr:spPr>
        <a:xfrm>
          <a:off x="35164212" y="260326"/>
          <a:ext cx="1987473" cy="717786"/>
        </a:xfrm>
        <a:prstGeom prst="rect">
          <a:avLst/>
        </a:prstGeom>
        <a:noFill/>
        <a:ln>
          <a:noFill/>
          <a:prstDash/>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320841</xdr:colOff>
      <xdr:row>0</xdr:row>
      <xdr:rowOff>200528</xdr:rowOff>
    </xdr:from>
    <xdr:to>
      <xdr:col>2</xdr:col>
      <xdr:colOff>488125</xdr:colOff>
      <xdr:row>1</xdr:row>
      <xdr:rowOff>370300</xdr:rowOff>
    </xdr:to>
    <xdr:pic>
      <xdr:nvPicPr>
        <xdr:cNvPr id="2" name="Imagen 1"/>
        <xdr:cNvPicPr/>
      </xdr:nvPicPr>
      <xdr:blipFill>
        <a:blip xmlns:r="http://schemas.openxmlformats.org/officeDocument/2006/relationships" r:embed="rId1"/>
        <a:srcRect/>
        <a:stretch>
          <a:fillRect/>
        </a:stretch>
      </xdr:blipFill>
      <xdr:spPr>
        <a:xfrm>
          <a:off x="530391" y="200528"/>
          <a:ext cx="1996085" cy="712697"/>
        </a:xfrm>
        <a:prstGeom prst="rect">
          <a:avLst/>
        </a:prstGeom>
        <a:noFill/>
        <a:ln>
          <a:noFill/>
          <a:prstDash/>
        </a:ln>
      </xdr:spPr>
    </xdr:pic>
    <xdr:clientData/>
  </xdr:twoCellAnchor>
  <xdr:twoCellAnchor editAs="oneCell">
    <xdr:from>
      <xdr:col>25</xdr:col>
      <xdr:colOff>452439</xdr:colOff>
      <xdr:row>0</xdr:row>
      <xdr:rowOff>228522</xdr:rowOff>
    </xdr:from>
    <xdr:to>
      <xdr:col>26</xdr:col>
      <xdr:colOff>845942</xdr:colOff>
      <xdr:row>1</xdr:row>
      <xdr:rowOff>398294</xdr:rowOff>
    </xdr:to>
    <xdr:pic>
      <xdr:nvPicPr>
        <xdr:cNvPr id="3" name="Imagen 2"/>
        <xdr:cNvPicPr/>
      </xdr:nvPicPr>
      <xdr:blipFill>
        <a:blip xmlns:r="http://schemas.openxmlformats.org/officeDocument/2006/relationships" r:embed="rId1"/>
        <a:srcRect/>
        <a:stretch>
          <a:fillRect/>
        </a:stretch>
      </xdr:blipFill>
      <xdr:spPr>
        <a:xfrm>
          <a:off x="35802095" y="228522"/>
          <a:ext cx="1988941" cy="717460"/>
        </a:xfrm>
        <a:prstGeom prst="rect">
          <a:avLst/>
        </a:prstGeom>
        <a:noFill/>
        <a:ln>
          <a:noFill/>
          <a:prstDash/>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320841</xdr:colOff>
      <xdr:row>0</xdr:row>
      <xdr:rowOff>200528</xdr:rowOff>
    </xdr:from>
    <xdr:to>
      <xdr:col>2</xdr:col>
      <xdr:colOff>488126</xdr:colOff>
      <xdr:row>1</xdr:row>
      <xdr:rowOff>370300</xdr:rowOff>
    </xdr:to>
    <xdr:pic>
      <xdr:nvPicPr>
        <xdr:cNvPr id="2" name="Imagen 1"/>
        <xdr:cNvPicPr/>
      </xdr:nvPicPr>
      <xdr:blipFill>
        <a:blip xmlns:r="http://schemas.openxmlformats.org/officeDocument/2006/relationships" r:embed="rId1"/>
        <a:srcRect/>
        <a:stretch>
          <a:fillRect/>
        </a:stretch>
      </xdr:blipFill>
      <xdr:spPr>
        <a:xfrm>
          <a:off x="530391" y="200528"/>
          <a:ext cx="1996085" cy="712697"/>
        </a:xfrm>
        <a:prstGeom prst="rect">
          <a:avLst/>
        </a:prstGeom>
        <a:noFill/>
        <a:ln>
          <a:noFill/>
          <a:prstDash/>
        </a:ln>
      </xdr:spPr>
    </xdr:pic>
    <xdr:clientData/>
  </xdr:twoCellAnchor>
  <xdr:twoCellAnchor editAs="oneCell">
    <xdr:from>
      <xdr:col>25</xdr:col>
      <xdr:colOff>187818</xdr:colOff>
      <xdr:row>0</xdr:row>
      <xdr:rowOff>182406</xdr:rowOff>
    </xdr:from>
    <xdr:to>
      <xdr:col>26</xdr:col>
      <xdr:colOff>576457</xdr:colOff>
      <xdr:row>1</xdr:row>
      <xdr:rowOff>352178</xdr:rowOff>
    </xdr:to>
    <xdr:pic>
      <xdr:nvPicPr>
        <xdr:cNvPr id="3" name="Imagen 2"/>
        <xdr:cNvPicPr/>
      </xdr:nvPicPr>
      <xdr:blipFill>
        <a:blip xmlns:r="http://schemas.openxmlformats.org/officeDocument/2006/relationships" r:embed="rId1"/>
        <a:srcRect/>
        <a:stretch>
          <a:fillRect/>
        </a:stretch>
      </xdr:blipFill>
      <xdr:spPr>
        <a:xfrm>
          <a:off x="43264966" y="182406"/>
          <a:ext cx="1985083" cy="706392"/>
        </a:xfrm>
        <a:prstGeom prst="rect">
          <a:avLst/>
        </a:prstGeom>
        <a:noFill/>
        <a:ln>
          <a:noFill/>
          <a:prstDash/>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320841</xdr:colOff>
      <xdr:row>0</xdr:row>
      <xdr:rowOff>200528</xdr:rowOff>
    </xdr:from>
    <xdr:to>
      <xdr:col>2</xdr:col>
      <xdr:colOff>488126</xdr:colOff>
      <xdr:row>1</xdr:row>
      <xdr:rowOff>370300</xdr:rowOff>
    </xdr:to>
    <xdr:pic>
      <xdr:nvPicPr>
        <xdr:cNvPr id="2" name="Imagen 1"/>
        <xdr:cNvPicPr/>
      </xdr:nvPicPr>
      <xdr:blipFill>
        <a:blip xmlns:r="http://schemas.openxmlformats.org/officeDocument/2006/relationships" r:embed="rId1"/>
        <a:srcRect/>
        <a:stretch>
          <a:fillRect/>
        </a:stretch>
      </xdr:blipFill>
      <xdr:spPr>
        <a:xfrm>
          <a:off x="530391" y="200528"/>
          <a:ext cx="1996085" cy="712697"/>
        </a:xfrm>
        <a:prstGeom prst="rect">
          <a:avLst/>
        </a:prstGeom>
        <a:noFill/>
        <a:ln>
          <a:noFill/>
          <a:prstDash/>
        </a:ln>
      </xdr:spPr>
    </xdr:pic>
    <xdr:clientData/>
  </xdr:twoCellAnchor>
  <xdr:twoCellAnchor editAs="oneCell">
    <xdr:from>
      <xdr:col>25</xdr:col>
      <xdr:colOff>333993</xdr:colOff>
      <xdr:row>0</xdr:row>
      <xdr:rowOff>280323</xdr:rowOff>
    </xdr:from>
    <xdr:to>
      <xdr:col>26</xdr:col>
      <xdr:colOff>717755</xdr:colOff>
      <xdr:row>1</xdr:row>
      <xdr:rowOff>450095</xdr:rowOff>
    </xdr:to>
    <xdr:pic>
      <xdr:nvPicPr>
        <xdr:cNvPr id="3" name="Imagen 2"/>
        <xdr:cNvPicPr/>
      </xdr:nvPicPr>
      <xdr:blipFill>
        <a:blip xmlns:r="http://schemas.openxmlformats.org/officeDocument/2006/relationships" r:embed="rId1"/>
        <a:srcRect/>
        <a:stretch>
          <a:fillRect/>
        </a:stretch>
      </xdr:blipFill>
      <xdr:spPr>
        <a:xfrm>
          <a:off x="33114837" y="280323"/>
          <a:ext cx="1979509" cy="714058"/>
        </a:xfrm>
        <a:prstGeom prst="rect">
          <a:avLst/>
        </a:prstGeom>
        <a:noFill/>
        <a:ln>
          <a:noFill/>
          <a:prstDash/>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320841</xdr:colOff>
      <xdr:row>0</xdr:row>
      <xdr:rowOff>200528</xdr:rowOff>
    </xdr:from>
    <xdr:to>
      <xdr:col>2</xdr:col>
      <xdr:colOff>488126</xdr:colOff>
      <xdr:row>1</xdr:row>
      <xdr:rowOff>370300</xdr:rowOff>
    </xdr:to>
    <xdr:pic>
      <xdr:nvPicPr>
        <xdr:cNvPr id="2" name="Imagen 1"/>
        <xdr:cNvPicPr/>
      </xdr:nvPicPr>
      <xdr:blipFill>
        <a:blip xmlns:r="http://schemas.openxmlformats.org/officeDocument/2006/relationships" r:embed="rId1"/>
        <a:srcRect/>
        <a:stretch>
          <a:fillRect/>
        </a:stretch>
      </xdr:blipFill>
      <xdr:spPr>
        <a:xfrm>
          <a:off x="530391" y="200528"/>
          <a:ext cx="1996085" cy="712697"/>
        </a:xfrm>
        <a:prstGeom prst="rect">
          <a:avLst/>
        </a:prstGeom>
        <a:noFill/>
        <a:ln>
          <a:noFill/>
          <a:prstDash/>
        </a:ln>
      </xdr:spPr>
    </xdr:pic>
    <xdr:clientData/>
  </xdr:twoCellAnchor>
  <xdr:twoCellAnchor editAs="oneCell">
    <xdr:from>
      <xdr:col>24</xdr:col>
      <xdr:colOff>549520</xdr:colOff>
      <xdr:row>0</xdr:row>
      <xdr:rowOff>217836</xdr:rowOff>
    </xdr:from>
    <xdr:to>
      <xdr:col>25</xdr:col>
      <xdr:colOff>1473919</xdr:colOff>
      <xdr:row>1</xdr:row>
      <xdr:rowOff>387608</xdr:rowOff>
    </xdr:to>
    <xdr:pic>
      <xdr:nvPicPr>
        <xdr:cNvPr id="3" name="Imagen 2"/>
        <xdr:cNvPicPr/>
      </xdr:nvPicPr>
      <xdr:blipFill>
        <a:blip xmlns:r="http://schemas.openxmlformats.org/officeDocument/2006/relationships" r:embed="rId1"/>
        <a:srcRect/>
        <a:stretch>
          <a:fillRect/>
        </a:stretch>
      </xdr:blipFill>
      <xdr:spPr>
        <a:xfrm>
          <a:off x="36036251" y="217836"/>
          <a:ext cx="1986803" cy="707080"/>
        </a:xfrm>
        <a:prstGeom prst="rect">
          <a:avLst/>
        </a:prstGeom>
        <a:noFill/>
        <a:ln>
          <a:noFill/>
          <a:prstDash/>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320841</xdr:colOff>
      <xdr:row>0</xdr:row>
      <xdr:rowOff>200528</xdr:rowOff>
    </xdr:from>
    <xdr:to>
      <xdr:col>2</xdr:col>
      <xdr:colOff>488126</xdr:colOff>
      <xdr:row>1</xdr:row>
      <xdr:rowOff>370300</xdr:rowOff>
    </xdr:to>
    <xdr:pic>
      <xdr:nvPicPr>
        <xdr:cNvPr id="2" name="Imagen 1"/>
        <xdr:cNvPicPr/>
      </xdr:nvPicPr>
      <xdr:blipFill>
        <a:blip xmlns:r="http://schemas.openxmlformats.org/officeDocument/2006/relationships" r:embed="rId1"/>
        <a:srcRect/>
        <a:stretch>
          <a:fillRect/>
        </a:stretch>
      </xdr:blipFill>
      <xdr:spPr>
        <a:xfrm>
          <a:off x="530391" y="200528"/>
          <a:ext cx="1996085" cy="712697"/>
        </a:xfrm>
        <a:prstGeom prst="rect">
          <a:avLst/>
        </a:prstGeom>
        <a:noFill/>
        <a:ln>
          <a:noFill/>
          <a:prstDash/>
        </a:ln>
      </xdr:spPr>
    </xdr:pic>
    <xdr:clientData/>
  </xdr:twoCellAnchor>
  <xdr:twoCellAnchor editAs="oneCell">
    <xdr:from>
      <xdr:col>24</xdr:col>
      <xdr:colOff>791514</xdr:colOff>
      <xdr:row>0</xdr:row>
      <xdr:rowOff>182406</xdr:rowOff>
    </xdr:from>
    <xdr:to>
      <xdr:col>26</xdr:col>
      <xdr:colOff>120329</xdr:colOff>
      <xdr:row>1</xdr:row>
      <xdr:rowOff>352178</xdr:rowOff>
    </xdr:to>
    <xdr:pic>
      <xdr:nvPicPr>
        <xdr:cNvPr id="3" name="Imagen 2"/>
        <xdr:cNvPicPr/>
      </xdr:nvPicPr>
      <xdr:blipFill>
        <a:blip xmlns:r="http://schemas.openxmlformats.org/officeDocument/2006/relationships" r:embed="rId1"/>
        <a:srcRect/>
        <a:stretch>
          <a:fillRect/>
        </a:stretch>
      </xdr:blipFill>
      <xdr:spPr>
        <a:xfrm>
          <a:off x="33592394" y="182406"/>
          <a:ext cx="1985083" cy="706392"/>
        </a:xfrm>
        <a:prstGeom prst="rect">
          <a:avLst/>
        </a:prstGeom>
        <a:noFill/>
        <a:ln>
          <a:noFill/>
          <a:prstDash/>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14</xdr:col>
      <xdr:colOff>0</xdr:colOff>
      <xdr:row>2</xdr:row>
      <xdr:rowOff>0</xdr:rowOff>
    </xdr:from>
    <xdr:to>
      <xdr:col>14</xdr:col>
      <xdr:colOff>0</xdr:colOff>
      <xdr:row>2</xdr:row>
      <xdr:rowOff>47625</xdr:rowOff>
    </xdr:to>
    <xdr:pic>
      <xdr:nvPicPr>
        <xdr:cNvPr id="2" name="Imagen 1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383250" y="123825"/>
          <a:ext cx="0"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pic>
    <xdr:clientData/>
  </xdr:twoCellAnchor>
  <xdr:twoCellAnchor>
    <xdr:from>
      <xdr:col>14</xdr:col>
      <xdr:colOff>0</xdr:colOff>
      <xdr:row>2</xdr:row>
      <xdr:rowOff>0</xdr:rowOff>
    </xdr:from>
    <xdr:to>
      <xdr:col>14</xdr:col>
      <xdr:colOff>0</xdr:colOff>
      <xdr:row>2</xdr:row>
      <xdr:rowOff>47625</xdr:rowOff>
    </xdr:to>
    <xdr:pic>
      <xdr:nvPicPr>
        <xdr:cNvPr id="3" name="Imagen 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383250" y="123825"/>
          <a:ext cx="0"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pic>
    <xdr:clientData/>
  </xdr:twoCellAnchor>
  <xdr:twoCellAnchor>
    <xdr:from>
      <xdr:col>14</xdr:col>
      <xdr:colOff>0</xdr:colOff>
      <xdr:row>2</xdr:row>
      <xdr:rowOff>0</xdr:rowOff>
    </xdr:from>
    <xdr:to>
      <xdr:col>14</xdr:col>
      <xdr:colOff>0</xdr:colOff>
      <xdr:row>2</xdr:row>
      <xdr:rowOff>47625</xdr:rowOff>
    </xdr:to>
    <xdr:pic>
      <xdr:nvPicPr>
        <xdr:cNvPr id="4" name="Imagen 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383250" y="123825"/>
          <a:ext cx="0"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pic>
    <xdr:clientData/>
  </xdr:twoCellAnchor>
  <xdr:twoCellAnchor>
    <xdr:from>
      <xdr:col>14</xdr:col>
      <xdr:colOff>0</xdr:colOff>
      <xdr:row>2</xdr:row>
      <xdr:rowOff>0</xdr:rowOff>
    </xdr:from>
    <xdr:to>
      <xdr:col>14</xdr:col>
      <xdr:colOff>0</xdr:colOff>
      <xdr:row>2</xdr:row>
      <xdr:rowOff>47625</xdr:rowOff>
    </xdr:to>
    <xdr:pic>
      <xdr:nvPicPr>
        <xdr:cNvPr id="5" name="Imagen 1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383250" y="123825"/>
          <a:ext cx="0"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pic>
    <xdr:clientData/>
  </xdr:twoCellAnchor>
  <xdr:twoCellAnchor>
    <xdr:from>
      <xdr:col>14</xdr:col>
      <xdr:colOff>0</xdr:colOff>
      <xdr:row>2</xdr:row>
      <xdr:rowOff>0</xdr:rowOff>
    </xdr:from>
    <xdr:to>
      <xdr:col>14</xdr:col>
      <xdr:colOff>0</xdr:colOff>
      <xdr:row>2</xdr:row>
      <xdr:rowOff>47625</xdr:rowOff>
    </xdr:to>
    <xdr:pic>
      <xdr:nvPicPr>
        <xdr:cNvPr id="6" name="Imagen 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383250" y="123825"/>
          <a:ext cx="0"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pic>
    <xdr:clientData/>
  </xdr:twoCellAnchor>
  <xdr:twoCellAnchor>
    <xdr:from>
      <xdr:col>14</xdr:col>
      <xdr:colOff>0</xdr:colOff>
      <xdr:row>2</xdr:row>
      <xdr:rowOff>0</xdr:rowOff>
    </xdr:from>
    <xdr:to>
      <xdr:col>14</xdr:col>
      <xdr:colOff>0</xdr:colOff>
      <xdr:row>2</xdr:row>
      <xdr:rowOff>47625</xdr:rowOff>
    </xdr:to>
    <xdr:pic>
      <xdr:nvPicPr>
        <xdr:cNvPr id="7" name="Imagen 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383250" y="123825"/>
          <a:ext cx="0"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pic>
    <xdr:clientData/>
  </xdr:twoCellAnchor>
  <xdr:twoCellAnchor>
    <xdr:from>
      <xdr:col>6</xdr:col>
      <xdr:colOff>0</xdr:colOff>
      <xdr:row>2</xdr:row>
      <xdr:rowOff>28575</xdr:rowOff>
    </xdr:from>
    <xdr:to>
      <xdr:col>6</xdr:col>
      <xdr:colOff>0</xdr:colOff>
      <xdr:row>7</xdr:row>
      <xdr:rowOff>0</xdr:rowOff>
    </xdr:to>
    <xdr:pic>
      <xdr:nvPicPr>
        <xdr:cNvPr id="8" name="Imagen 1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182475" y="723900"/>
          <a:ext cx="0" cy="3533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pic>
    <xdr:clientData/>
  </xdr:twoCellAnchor>
  <xdr:twoCellAnchor>
    <xdr:from>
      <xdr:col>6</xdr:col>
      <xdr:colOff>0</xdr:colOff>
      <xdr:row>2</xdr:row>
      <xdr:rowOff>28575</xdr:rowOff>
    </xdr:from>
    <xdr:to>
      <xdr:col>6</xdr:col>
      <xdr:colOff>0</xdr:colOff>
      <xdr:row>7</xdr:row>
      <xdr:rowOff>0</xdr:rowOff>
    </xdr:to>
    <xdr:pic>
      <xdr:nvPicPr>
        <xdr:cNvPr id="9" name="Imagen 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182475" y="723900"/>
          <a:ext cx="0" cy="3533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pic>
    <xdr:clientData/>
  </xdr:twoCellAnchor>
  <xdr:twoCellAnchor>
    <xdr:from>
      <xdr:col>6</xdr:col>
      <xdr:colOff>0</xdr:colOff>
      <xdr:row>2</xdr:row>
      <xdr:rowOff>28575</xdr:rowOff>
    </xdr:from>
    <xdr:to>
      <xdr:col>6</xdr:col>
      <xdr:colOff>0</xdr:colOff>
      <xdr:row>7</xdr:row>
      <xdr:rowOff>0</xdr:rowOff>
    </xdr:to>
    <xdr:pic>
      <xdr:nvPicPr>
        <xdr:cNvPr id="10" name="Imagen 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182475" y="723900"/>
          <a:ext cx="0" cy="3533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pic>
    <xdr:clientData/>
  </xdr:twoCellAnchor>
  <xdr:twoCellAnchor>
    <xdr:from>
      <xdr:col>6</xdr:col>
      <xdr:colOff>0</xdr:colOff>
      <xdr:row>2</xdr:row>
      <xdr:rowOff>28575</xdr:rowOff>
    </xdr:from>
    <xdr:to>
      <xdr:col>6</xdr:col>
      <xdr:colOff>0</xdr:colOff>
      <xdr:row>7</xdr:row>
      <xdr:rowOff>0</xdr:rowOff>
    </xdr:to>
    <xdr:pic>
      <xdr:nvPicPr>
        <xdr:cNvPr id="11" name="Imagen 1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182475" y="723900"/>
          <a:ext cx="0" cy="3533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pic>
    <xdr:clientData/>
  </xdr:twoCellAnchor>
  <xdr:twoCellAnchor>
    <xdr:from>
      <xdr:col>6</xdr:col>
      <xdr:colOff>0</xdr:colOff>
      <xdr:row>2</xdr:row>
      <xdr:rowOff>28575</xdr:rowOff>
    </xdr:from>
    <xdr:to>
      <xdr:col>6</xdr:col>
      <xdr:colOff>0</xdr:colOff>
      <xdr:row>7</xdr:row>
      <xdr:rowOff>0</xdr:rowOff>
    </xdr:to>
    <xdr:pic>
      <xdr:nvPicPr>
        <xdr:cNvPr id="12" name="Imagen 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182475" y="723900"/>
          <a:ext cx="0" cy="3533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pic>
    <xdr:clientData/>
  </xdr:twoCellAnchor>
  <xdr:twoCellAnchor>
    <xdr:from>
      <xdr:col>6</xdr:col>
      <xdr:colOff>0</xdr:colOff>
      <xdr:row>2</xdr:row>
      <xdr:rowOff>28575</xdr:rowOff>
    </xdr:from>
    <xdr:to>
      <xdr:col>6</xdr:col>
      <xdr:colOff>0</xdr:colOff>
      <xdr:row>7</xdr:row>
      <xdr:rowOff>0</xdr:rowOff>
    </xdr:to>
    <xdr:pic>
      <xdr:nvPicPr>
        <xdr:cNvPr id="13" name="Imagen 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182475" y="723900"/>
          <a:ext cx="0" cy="3533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pic>
    <xdr:clientData/>
  </xdr:twoCellAnchor>
  <xdr:twoCellAnchor editAs="oneCell">
    <xdr:from>
      <xdr:col>0</xdr:col>
      <xdr:colOff>320841</xdr:colOff>
      <xdr:row>2</xdr:row>
      <xdr:rowOff>200528</xdr:rowOff>
    </xdr:from>
    <xdr:to>
      <xdr:col>2</xdr:col>
      <xdr:colOff>2351</xdr:colOff>
      <xdr:row>3</xdr:row>
      <xdr:rowOff>703675</xdr:rowOff>
    </xdr:to>
    <xdr:pic>
      <xdr:nvPicPr>
        <xdr:cNvPr id="15" name="Imagen 14"/>
        <xdr:cNvPicPr/>
      </xdr:nvPicPr>
      <xdr:blipFill>
        <a:blip xmlns:r="http://schemas.openxmlformats.org/officeDocument/2006/relationships" r:embed="rId2"/>
        <a:srcRect/>
        <a:stretch>
          <a:fillRect/>
        </a:stretch>
      </xdr:blipFill>
      <xdr:spPr>
        <a:xfrm>
          <a:off x="530391" y="200528"/>
          <a:ext cx="1996085" cy="712697"/>
        </a:xfrm>
        <a:prstGeom prst="rect">
          <a:avLst/>
        </a:prstGeom>
        <a:noFill/>
        <a:ln>
          <a:noFill/>
          <a:prstDash/>
        </a:ln>
      </xdr:spPr>
    </xdr:pic>
    <xdr:clientData/>
  </xdr:twoCellAnchor>
  <xdr:twoCellAnchor editAs="oneCell">
    <xdr:from>
      <xdr:col>23</xdr:col>
      <xdr:colOff>853540</xdr:colOff>
      <xdr:row>3</xdr:row>
      <xdr:rowOff>171327</xdr:rowOff>
    </xdr:from>
    <xdr:to>
      <xdr:col>25</xdr:col>
      <xdr:colOff>767402</xdr:colOff>
      <xdr:row>3</xdr:row>
      <xdr:rowOff>1004387</xdr:rowOff>
    </xdr:to>
    <xdr:pic>
      <xdr:nvPicPr>
        <xdr:cNvPr id="16" name="Imagen 15"/>
        <xdr:cNvPicPr/>
      </xdr:nvPicPr>
      <xdr:blipFill>
        <a:blip xmlns:r="http://schemas.openxmlformats.org/officeDocument/2006/relationships" r:embed="rId2"/>
        <a:srcRect/>
        <a:stretch>
          <a:fillRect/>
        </a:stretch>
      </xdr:blipFill>
      <xdr:spPr>
        <a:xfrm>
          <a:off x="29564611" y="802204"/>
          <a:ext cx="2437369" cy="833060"/>
        </a:xfrm>
        <a:prstGeom prst="rect">
          <a:avLst/>
        </a:prstGeom>
        <a:noFill/>
        <a:ln>
          <a:noFill/>
          <a:prstDash/>
        </a:ln>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320841</xdr:colOff>
      <xdr:row>0</xdr:row>
      <xdr:rowOff>200528</xdr:rowOff>
    </xdr:from>
    <xdr:to>
      <xdr:col>2</xdr:col>
      <xdr:colOff>488126</xdr:colOff>
      <xdr:row>1</xdr:row>
      <xdr:rowOff>370300</xdr:rowOff>
    </xdr:to>
    <xdr:pic>
      <xdr:nvPicPr>
        <xdr:cNvPr id="2" name="Imagen 1"/>
        <xdr:cNvPicPr/>
      </xdr:nvPicPr>
      <xdr:blipFill>
        <a:blip xmlns:r="http://schemas.openxmlformats.org/officeDocument/2006/relationships" r:embed="rId1"/>
        <a:srcRect/>
        <a:stretch>
          <a:fillRect/>
        </a:stretch>
      </xdr:blipFill>
      <xdr:spPr>
        <a:xfrm>
          <a:off x="530391" y="200528"/>
          <a:ext cx="1996085" cy="712697"/>
        </a:xfrm>
        <a:prstGeom prst="rect">
          <a:avLst/>
        </a:prstGeom>
        <a:noFill/>
        <a:ln>
          <a:noFill/>
          <a:prstDash/>
        </a:ln>
      </xdr:spPr>
    </xdr:pic>
    <xdr:clientData/>
  </xdr:twoCellAnchor>
  <xdr:twoCellAnchor editAs="oneCell">
    <xdr:from>
      <xdr:col>24</xdr:col>
      <xdr:colOff>621195</xdr:colOff>
      <xdr:row>0</xdr:row>
      <xdr:rowOff>245567</xdr:rowOff>
    </xdr:from>
    <xdr:to>
      <xdr:col>25</xdr:col>
      <xdr:colOff>1545901</xdr:colOff>
      <xdr:row>1</xdr:row>
      <xdr:rowOff>415339</xdr:rowOff>
    </xdr:to>
    <xdr:pic>
      <xdr:nvPicPr>
        <xdr:cNvPr id="3" name="Imagen 2"/>
        <xdr:cNvPicPr/>
      </xdr:nvPicPr>
      <xdr:blipFill>
        <a:blip xmlns:r="http://schemas.openxmlformats.org/officeDocument/2006/relationships" r:embed="rId1"/>
        <a:srcRect/>
        <a:stretch>
          <a:fillRect/>
        </a:stretch>
      </xdr:blipFill>
      <xdr:spPr>
        <a:xfrm>
          <a:off x="33061412" y="245567"/>
          <a:ext cx="1987641" cy="708142"/>
        </a:xfrm>
        <a:prstGeom prst="rect">
          <a:avLst/>
        </a:prstGeom>
        <a:noFill/>
        <a:ln>
          <a:noFill/>
          <a:prstDash/>
        </a:ln>
      </xdr:spPr>
    </xdr:pic>
    <xdr:clientData/>
  </xdr:twoCellAnchor>
</xdr:wsDr>
</file>

<file path=xl/drawings/drawing10.xml><?xml version="1.0" encoding="utf-8"?>
<xdr:wsDr xmlns:xdr="http://schemas.openxmlformats.org/drawingml/2006/spreadsheetDrawing" xmlns:a="http://schemas.openxmlformats.org/drawingml/2006/main">
  <xdr:oneCellAnchor>
    <xdr:from>
      <xdr:col>0</xdr:col>
      <xdr:colOff>320841</xdr:colOff>
      <xdr:row>0</xdr:row>
      <xdr:rowOff>200528</xdr:rowOff>
    </xdr:from>
    <xdr:ext cx="1995647" cy="717186"/>
    <xdr:pic>
      <xdr:nvPicPr>
        <xdr:cNvPr id="2" name="Imagen 1"/>
        <xdr:cNvPicPr/>
      </xdr:nvPicPr>
      <xdr:blipFill>
        <a:blip xmlns:r="http://schemas.openxmlformats.org/officeDocument/2006/relationships" r:embed="rId1"/>
        <a:srcRect/>
        <a:stretch>
          <a:fillRect/>
        </a:stretch>
      </xdr:blipFill>
      <xdr:spPr>
        <a:xfrm>
          <a:off x="1082841" y="191003"/>
          <a:ext cx="1995647" cy="717186"/>
        </a:xfrm>
        <a:prstGeom prst="rect">
          <a:avLst/>
        </a:prstGeom>
        <a:noFill/>
        <a:ln>
          <a:noFill/>
          <a:prstDash/>
        </a:ln>
      </xdr:spPr>
    </xdr:pic>
    <xdr:clientData/>
  </xdr:oneCellAnchor>
  <xdr:oneCellAnchor>
    <xdr:from>
      <xdr:col>24</xdr:col>
      <xdr:colOff>1034435</xdr:colOff>
      <xdr:row>0</xdr:row>
      <xdr:rowOff>245191</xdr:rowOff>
    </xdr:from>
    <xdr:ext cx="1990173" cy="717186"/>
    <xdr:pic>
      <xdr:nvPicPr>
        <xdr:cNvPr id="3" name="Imagen 2"/>
        <xdr:cNvPicPr/>
      </xdr:nvPicPr>
      <xdr:blipFill>
        <a:blip xmlns:r="http://schemas.openxmlformats.org/officeDocument/2006/relationships" r:embed="rId1"/>
        <a:srcRect/>
        <a:stretch>
          <a:fillRect/>
        </a:stretch>
      </xdr:blipFill>
      <xdr:spPr>
        <a:xfrm>
          <a:off x="42868235" y="245191"/>
          <a:ext cx="1990173" cy="717186"/>
        </a:xfrm>
        <a:prstGeom prst="rect">
          <a:avLst/>
        </a:prstGeom>
        <a:noFill/>
        <a:ln>
          <a:noFill/>
          <a:prstDash/>
        </a:ln>
      </xdr:spPr>
    </xdr:pic>
    <xdr:clientData/>
  </xdr:oneCellAnchor>
</xdr:wsDr>
</file>

<file path=xl/drawings/drawing11.xml><?xml version="1.0" encoding="utf-8"?>
<xdr:wsDr xmlns:xdr="http://schemas.openxmlformats.org/drawingml/2006/spreadsheetDrawing" xmlns:a="http://schemas.openxmlformats.org/drawingml/2006/main">
  <xdr:twoCellAnchor editAs="oneCell">
    <xdr:from>
      <xdr:col>0</xdr:col>
      <xdr:colOff>320841</xdr:colOff>
      <xdr:row>0</xdr:row>
      <xdr:rowOff>200528</xdr:rowOff>
    </xdr:from>
    <xdr:to>
      <xdr:col>2</xdr:col>
      <xdr:colOff>488126</xdr:colOff>
      <xdr:row>1</xdr:row>
      <xdr:rowOff>370300</xdr:rowOff>
    </xdr:to>
    <xdr:pic>
      <xdr:nvPicPr>
        <xdr:cNvPr id="2" name="Imagen 1"/>
        <xdr:cNvPicPr/>
      </xdr:nvPicPr>
      <xdr:blipFill>
        <a:blip xmlns:r="http://schemas.openxmlformats.org/officeDocument/2006/relationships" r:embed="rId1"/>
        <a:srcRect/>
        <a:stretch>
          <a:fillRect/>
        </a:stretch>
      </xdr:blipFill>
      <xdr:spPr>
        <a:xfrm>
          <a:off x="530391" y="200528"/>
          <a:ext cx="1996085" cy="712697"/>
        </a:xfrm>
        <a:prstGeom prst="rect">
          <a:avLst/>
        </a:prstGeom>
        <a:noFill/>
        <a:ln>
          <a:noFill/>
          <a:prstDash/>
        </a:ln>
      </xdr:spPr>
    </xdr:pic>
    <xdr:clientData/>
  </xdr:twoCellAnchor>
  <xdr:twoCellAnchor editAs="oneCell">
    <xdr:from>
      <xdr:col>25</xdr:col>
      <xdr:colOff>98961</xdr:colOff>
      <xdr:row>0</xdr:row>
      <xdr:rowOff>144251</xdr:rowOff>
    </xdr:from>
    <xdr:to>
      <xdr:col>26</xdr:col>
      <xdr:colOff>482723</xdr:colOff>
      <xdr:row>1</xdr:row>
      <xdr:rowOff>314023</xdr:rowOff>
    </xdr:to>
    <xdr:pic>
      <xdr:nvPicPr>
        <xdr:cNvPr id="3" name="Imagen 2"/>
        <xdr:cNvPicPr/>
      </xdr:nvPicPr>
      <xdr:blipFill>
        <a:blip xmlns:r="http://schemas.openxmlformats.org/officeDocument/2006/relationships" r:embed="rId1"/>
        <a:srcRect/>
        <a:stretch>
          <a:fillRect/>
        </a:stretch>
      </xdr:blipFill>
      <xdr:spPr>
        <a:xfrm>
          <a:off x="35106429" y="144251"/>
          <a:ext cx="1979508" cy="714058"/>
        </a:xfrm>
        <a:prstGeom prst="rect">
          <a:avLst/>
        </a:prstGeom>
        <a:noFill/>
        <a:ln>
          <a:noFill/>
          <a:prstDash/>
        </a:ln>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320841</xdr:colOff>
      <xdr:row>0</xdr:row>
      <xdr:rowOff>200528</xdr:rowOff>
    </xdr:from>
    <xdr:to>
      <xdr:col>2</xdr:col>
      <xdr:colOff>488126</xdr:colOff>
      <xdr:row>1</xdr:row>
      <xdr:rowOff>370300</xdr:rowOff>
    </xdr:to>
    <xdr:pic>
      <xdr:nvPicPr>
        <xdr:cNvPr id="2" name="Imagen 1">
          <a:extLst>
            <a:ext uri="{FF2B5EF4-FFF2-40B4-BE49-F238E27FC236}">
              <a16:creationId xmlns="" xmlns:a16="http://schemas.microsoft.com/office/drawing/2014/main" id="{00000000-0008-0000-0800-000002000000}"/>
            </a:ext>
          </a:extLst>
        </xdr:cNvPr>
        <xdr:cNvPicPr/>
      </xdr:nvPicPr>
      <xdr:blipFill>
        <a:blip xmlns:r="http://schemas.openxmlformats.org/officeDocument/2006/relationships" r:embed="rId1"/>
        <a:srcRect/>
        <a:stretch>
          <a:fillRect/>
        </a:stretch>
      </xdr:blipFill>
      <xdr:spPr>
        <a:xfrm>
          <a:off x="530391" y="200528"/>
          <a:ext cx="1996085" cy="712697"/>
        </a:xfrm>
        <a:prstGeom prst="rect">
          <a:avLst/>
        </a:prstGeom>
        <a:noFill/>
        <a:ln>
          <a:noFill/>
          <a:prstDash/>
        </a:ln>
      </xdr:spPr>
    </xdr:pic>
    <xdr:clientData/>
  </xdr:twoCellAnchor>
  <xdr:twoCellAnchor editAs="oneCell">
    <xdr:from>
      <xdr:col>25</xdr:col>
      <xdr:colOff>98961</xdr:colOff>
      <xdr:row>0</xdr:row>
      <xdr:rowOff>243212</xdr:rowOff>
    </xdr:from>
    <xdr:to>
      <xdr:col>26</xdr:col>
      <xdr:colOff>482721</xdr:colOff>
      <xdr:row>1</xdr:row>
      <xdr:rowOff>412984</xdr:rowOff>
    </xdr:to>
    <xdr:pic>
      <xdr:nvPicPr>
        <xdr:cNvPr id="3" name="Imagen 2">
          <a:extLst>
            <a:ext uri="{FF2B5EF4-FFF2-40B4-BE49-F238E27FC236}">
              <a16:creationId xmlns="" xmlns:a16="http://schemas.microsoft.com/office/drawing/2014/main" id="{00000000-0008-0000-0800-000003000000}"/>
            </a:ext>
          </a:extLst>
        </xdr:cNvPr>
        <xdr:cNvPicPr/>
      </xdr:nvPicPr>
      <xdr:blipFill>
        <a:blip xmlns:r="http://schemas.openxmlformats.org/officeDocument/2006/relationships" r:embed="rId1"/>
        <a:srcRect/>
        <a:stretch>
          <a:fillRect/>
        </a:stretch>
      </xdr:blipFill>
      <xdr:spPr>
        <a:xfrm>
          <a:off x="29948084" y="243212"/>
          <a:ext cx="1979507" cy="714058"/>
        </a:xfrm>
        <a:prstGeom prst="rect">
          <a:avLst/>
        </a:prstGeom>
        <a:noFill/>
        <a:ln>
          <a:noFill/>
          <a:prstDash/>
        </a:ln>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320841</xdr:colOff>
      <xdr:row>0</xdr:row>
      <xdr:rowOff>200528</xdr:rowOff>
    </xdr:from>
    <xdr:to>
      <xdr:col>2</xdr:col>
      <xdr:colOff>488126</xdr:colOff>
      <xdr:row>1</xdr:row>
      <xdr:rowOff>370300</xdr:rowOff>
    </xdr:to>
    <xdr:pic>
      <xdr:nvPicPr>
        <xdr:cNvPr id="2" name="Imagen 1"/>
        <xdr:cNvPicPr/>
      </xdr:nvPicPr>
      <xdr:blipFill>
        <a:blip xmlns:r="http://schemas.openxmlformats.org/officeDocument/2006/relationships" r:embed="rId1"/>
        <a:srcRect/>
        <a:stretch>
          <a:fillRect/>
        </a:stretch>
      </xdr:blipFill>
      <xdr:spPr>
        <a:xfrm>
          <a:off x="530391" y="200528"/>
          <a:ext cx="1996085" cy="712697"/>
        </a:xfrm>
        <a:prstGeom prst="rect">
          <a:avLst/>
        </a:prstGeom>
        <a:noFill/>
        <a:ln>
          <a:noFill/>
          <a:prstDash/>
        </a:ln>
      </xdr:spPr>
    </xdr:pic>
    <xdr:clientData/>
  </xdr:twoCellAnchor>
  <xdr:twoCellAnchor editAs="oneCell">
    <xdr:from>
      <xdr:col>24</xdr:col>
      <xdr:colOff>863204</xdr:colOff>
      <xdr:row>0</xdr:row>
      <xdr:rowOff>208678</xdr:rowOff>
    </xdr:from>
    <xdr:to>
      <xdr:col>26</xdr:col>
      <xdr:colOff>206972</xdr:colOff>
      <xdr:row>1</xdr:row>
      <xdr:rowOff>378450</xdr:rowOff>
    </xdr:to>
    <xdr:pic>
      <xdr:nvPicPr>
        <xdr:cNvPr id="3" name="Imagen 2"/>
        <xdr:cNvPicPr/>
      </xdr:nvPicPr>
      <xdr:blipFill>
        <a:blip xmlns:r="http://schemas.openxmlformats.org/officeDocument/2006/relationships" r:embed="rId1"/>
        <a:srcRect/>
        <a:stretch>
          <a:fillRect/>
        </a:stretch>
      </xdr:blipFill>
      <xdr:spPr>
        <a:xfrm>
          <a:off x="33942735" y="208678"/>
          <a:ext cx="1992909" cy="715475"/>
        </a:xfrm>
        <a:prstGeom prst="rect">
          <a:avLst/>
        </a:prstGeom>
        <a:noFill/>
        <a:ln>
          <a:noFill/>
          <a:prstDash/>
        </a:ln>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320841</xdr:colOff>
      <xdr:row>0</xdr:row>
      <xdr:rowOff>200528</xdr:rowOff>
    </xdr:from>
    <xdr:to>
      <xdr:col>2</xdr:col>
      <xdr:colOff>488126</xdr:colOff>
      <xdr:row>1</xdr:row>
      <xdr:rowOff>370300</xdr:rowOff>
    </xdr:to>
    <xdr:pic>
      <xdr:nvPicPr>
        <xdr:cNvPr id="2" name="Imagen 1"/>
        <xdr:cNvPicPr/>
      </xdr:nvPicPr>
      <xdr:blipFill>
        <a:blip xmlns:r="http://schemas.openxmlformats.org/officeDocument/2006/relationships" r:embed="rId1"/>
        <a:srcRect/>
        <a:stretch>
          <a:fillRect/>
        </a:stretch>
      </xdr:blipFill>
      <xdr:spPr>
        <a:xfrm>
          <a:off x="530391" y="200528"/>
          <a:ext cx="1996085" cy="712697"/>
        </a:xfrm>
        <a:prstGeom prst="rect">
          <a:avLst/>
        </a:prstGeom>
        <a:noFill/>
        <a:ln>
          <a:noFill/>
          <a:prstDash/>
        </a:ln>
      </xdr:spPr>
    </xdr:pic>
    <xdr:clientData/>
  </xdr:twoCellAnchor>
  <xdr:twoCellAnchor editAs="oneCell">
    <xdr:from>
      <xdr:col>24</xdr:col>
      <xdr:colOff>1028700</xdr:colOff>
      <xdr:row>0</xdr:row>
      <xdr:rowOff>245191</xdr:rowOff>
    </xdr:from>
    <xdr:to>
      <xdr:col>26</xdr:col>
      <xdr:colOff>148234</xdr:colOff>
      <xdr:row>1</xdr:row>
      <xdr:rowOff>414963</xdr:rowOff>
    </xdr:to>
    <xdr:pic>
      <xdr:nvPicPr>
        <xdr:cNvPr id="3" name="Imagen 2"/>
        <xdr:cNvPicPr/>
      </xdr:nvPicPr>
      <xdr:blipFill>
        <a:blip xmlns:r="http://schemas.openxmlformats.org/officeDocument/2006/relationships" r:embed="rId1"/>
        <a:srcRect/>
        <a:stretch>
          <a:fillRect/>
        </a:stretch>
      </xdr:blipFill>
      <xdr:spPr>
        <a:xfrm>
          <a:off x="30492700" y="245191"/>
          <a:ext cx="1989734" cy="715872"/>
        </a:xfrm>
        <a:prstGeom prst="rect">
          <a:avLst/>
        </a:prstGeom>
        <a:noFill/>
        <a:ln>
          <a:noFill/>
          <a:prstDash/>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LANEACI&#211;N%202019/RIESGOS%202019/VERSIONES%20FINALES%20RIESGOS%20CORRUPCION%202019/Mapa%20de%20Riesgos%20de%20Corrupcion%20Delimitaci&#243;n%20Consolidado%202019%20Final.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ileserver\VAF\RIESGOS_ANM\RIESGOS%20CORRUPCION%202019\GESTION%20DE%20INVERSION%20MINERA\SEGUNDO%20CUATRIMESTRE\VPF%20Mapa%20Riesgos%20Corrupcion%20Gestion%20de%20la%20Inversion%200609201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PLANEACI&#211;N%202019/RIESGOS%202019/VERSIONES%20FINALES%20RIESGOS%20CORRUPCION%202019/Mapa%20de%20Riesgos%20Corrupcion%20Inversion%20Minera%202019%20Final.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PLANEACI&#211;N%202019/RIESGOS%202019/VERSIONES%20FINALES%20RIESGOS%20CORRUPCION%202019/Mapa%20de%20Riesgos%20de%20Corrupcion%20Generaci&#243;n%20Titulos%20Consolidado%202019.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LANEACI&#211;N%202019/RIESGOS%202019/VERSIONES%20FINALES%20RIESGOS%20CORRUPCION%202019/Mapa%20de%20riesgos%20Corrupcion%20Informacion%20Minera%202019%20Final.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LANEACI&#211;N%202019/RIESGOS%202019/VERSIONES%20FINALES%20RIESGOS%20CORRUPCION%202019/Mapa%20de%20Riesgos%20de%20Corrupcion%20Seguimiento%20Consolidado%20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LANEACI&#211;N%202019/RIESGOS%202019/VERSIONES%20FINALES%20RIESGOS%20CORRUPCION%202019/Mapa%20de%20Riesgos%20de%20Corrupcion%20Adquisicion%20Bns%20y%20Servicios%202019%20Final.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LANEACI&#211;N%202019/RIESGOS%202019/VERSIONES%20FINALES%20RIESGOS%20CORRUPCION%202019/Mapa%20de%20Riesgos%20Corrupcion%20Administracion%20de%20bienes%202019%20Final.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LANEACI&#211;N%202019/RIESGOS%202019/VERSIONES%20FINALES%20RIESGOS%20CORRUPCION%202019/Mapa%20de%20Riesgos%20de%20Corrupcion%20Talento%20Humano%202019%20Final.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LANEACI&#211;N%202019/RIESGOS%202019/VERSIONES%20FINALES%20RIESGOS%20CORRUPCION%202019/Mapa%20de%20Riesgos%20de%20Corrupcion%20Jur&#237;dica%202019%20Final.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LANEACI&#211;N%202019/RIESGOS%202019/VERSIONES%20FINALES%20RIESGOS%20CORRUPCION%202019/Mapa%20de%20Riesgos%20de%20Corrupcion%20OTI%202019%20Final.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LANEACI&#211;N%202019/RIESGOS%202019/VERSIONES%20FINALES%20RIESGOS%20CORRUPCION%202019/Mapa%20de%20Riesgos%20Corrupcion%20Gesti&#243;n%20Financiera%202019%20Final.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LANEACI&#211;N%202019/RIESGOS%202019/VERSIONES%20FINALES%20RIESGOS%20CORRUPCION%202019/Mapa%20de%20Riesgos%20de%20Corrupcion%20Control%20Interno%20201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Contexto"/>
      <sheetName val="Matriz definición Riesgo"/>
      <sheetName val="Identificacion"/>
      <sheetName val="Probabilidad"/>
      <sheetName val="Impacto R1"/>
      <sheetName val="Impacto R2"/>
      <sheetName val="R Inherente "/>
      <sheetName val="CR1"/>
      <sheetName val="Controles R1"/>
      <sheetName val="CR2"/>
      <sheetName val="Matriz Riesgo"/>
      <sheetName val="Clasificación "/>
      <sheetName val="Hoja1"/>
      <sheetName val="Planeación"/>
      <sheetName val="Evaluacion"/>
      <sheetName val="Documental"/>
      <sheetName val="Juridica"/>
      <sheetName val="Talento Humano"/>
      <sheetName val="Tecnologia"/>
      <sheetName val="Financiera"/>
      <sheetName val="Bienes y Ser"/>
      <sheetName val="Adquisicion"/>
      <sheetName val="Atencion Integral"/>
      <sheetName val="Información Minera"/>
      <sheetName val="Seguridad Minera"/>
      <sheetName val="Seguimiento"/>
      <sheetName val="Generacion T"/>
      <sheetName val="Inversion M"/>
      <sheetName val="Delimitacion"/>
      <sheetName val="Comunicaciones"/>
      <sheetName val="Calificación de Riesgos"/>
      <sheetName val="Clasificación del Riesgo"/>
    </sheetNames>
    <sheetDataSet>
      <sheetData sheetId="0"/>
      <sheetData sheetId="1"/>
      <sheetData sheetId="2"/>
      <sheetData sheetId="3">
        <row r="4">
          <cell r="B4" t="str">
            <v>DELIMITACIÓN Y DECLARACIÓN DE ÁREAS Y ZONAS DE INTERÉS</v>
          </cell>
          <cell r="C4" t="str">
            <v>Desarrollar proyectos y acciones orientados a optimizar el uso de los recursos minerales del país teniendo en cuenta los aspectos sociales y económicos</v>
          </cell>
          <cell r="D4" t="str">
            <v>Intereses particulares por persona(s) de la entidad que tengan acceso o puedan llegar a tener acceso a la información sobre potencial para minerales estratégicos</v>
          </cell>
          <cell r="E4" t="str">
            <v>Entrega, acceso o filtración de información privilegiada para favorecimiento de terceros (Áreas Estratégicas Mineras)</v>
          </cell>
          <cell r="F4" t="str">
            <v>1. Pérdida de Áreas con potencial para adjudicar en procesos de selección objetiva
2. Inadecuada adjudicación de AEM 
3. Investigaciones penales y disciplinarias 
4. Desmejoramiento de la imagen institucional y del sector</v>
          </cell>
        </row>
        <row r="5">
          <cell r="B5" t="str">
            <v>DELIMITACIÓN Y DECLARACIÓN DE ÁREAS Y ZONAS DE INTERÉS</v>
          </cell>
          <cell r="C5" t="str">
            <v>Desarrollar proyectos y acciones orientados a optimizar el uso de los recursos minerales del país teniendo en cuenta los aspectos sociales y económicos</v>
          </cell>
          <cell r="D5" t="str">
            <v>1. Falta de práctica de los valores personales e institucionales.
2. Debilidades en los controles definidos para adelantar adecuados ejercicios de seguimiento y monitoreo.</v>
          </cell>
          <cell r="E5" t="str">
            <v>Favorecer a un tercero con una actuación administrativa que conlleve falsa motivación, alterando la toma de decisiones y el objetivo de la figura de declaración y delimitación de áreas de reserva especial para comunidades mineras.</v>
          </cell>
          <cell r="F5" t="str">
            <v>1. Desmejoramiento de la imagen institucional.
2. Falta de credibilidad en la Entidad.
3. Incremento de las desigualdades sociales.</v>
          </cell>
        </row>
      </sheetData>
      <sheetData sheetId="4">
        <row r="14">
          <cell r="E14">
            <v>3</v>
          </cell>
        </row>
        <row r="15">
          <cell r="E15">
            <v>3</v>
          </cell>
        </row>
      </sheetData>
      <sheetData sheetId="5">
        <row r="38">
          <cell r="H38">
            <v>12</v>
          </cell>
        </row>
      </sheetData>
      <sheetData sheetId="6">
        <row r="38">
          <cell r="H38">
            <v>15</v>
          </cell>
        </row>
      </sheetData>
      <sheetData sheetId="7"/>
      <sheetData sheetId="8"/>
      <sheetData sheetId="9">
        <row r="4">
          <cell r="F4" t="str">
            <v>Tenencia y custodia de la información relacionada con áreas con potencial para minerales estratégicos por parte del personal directivo de la VPF y servidores públicos designados para tal fin por parte del Gerente de Promoción</v>
          </cell>
          <cell r="G4" t="str">
            <v>Suscripción de acuerdo de confidencialidad según el rol que se desempeñe en el proceso</v>
          </cell>
          <cell r="H4" t="str">
            <v>Inicio de actuaciones disciplinarias y penales a que hubiere lugar (cuando sea detectada entrega de información privilegiada)</v>
          </cell>
        </row>
      </sheetData>
      <sheetData sheetId="10"/>
      <sheetData sheetId="11"/>
      <sheetData sheetId="12">
        <row r="4">
          <cell r="J4" t="str">
            <v>EXTREMA</v>
          </cell>
        </row>
        <row r="5">
          <cell r="J5" t="str">
            <v>ALTA</v>
          </cell>
        </row>
        <row r="6">
          <cell r="J6" t="str">
            <v>MODERADA</v>
          </cell>
        </row>
        <row r="7">
          <cell r="J7">
            <v>0</v>
          </cell>
        </row>
      </sheetData>
      <sheetData sheetId="13"/>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Delimitación"/>
      <sheetName val="Inversion "/>
      <sheetName val="Generación T"/>
      <sheetName val="Información M"/>
      <sheetName val="Seguimiento"/>
      <sheetName val="Adquisicion ByS"/>
      <sheetName val="Documental"/>
      <sheetName val="Adm Bienes"/>
      <sheetName val="Talento Humano"/>
      <sheetName val="Juridica"/>
      <sheetName val="Tecnologia"/>
      <sheetName val="Financiera"/>
      <sheetName val="Evaluación"/>
      <sheetName val="Clasificación del Riesgo"/>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Contexto"/>
      <sheetName val="Matriz definición"/>
      <sheetName val="Identificacion"/>
      <sheetName val="Probabilidad"/>
      <sheetName val="Impacto"/>
      <sheetName val="R Inherente "/>
      <sheetName val="Controles R1"/>
      <sheetName val="Matriz Riesgo"/>
      <sheetName val="Clasificación "/>
      <sheetName val="Hoja1"/>
    </sheetNames>
    <sheetDataSet>
      <sheetData sheetId="0"/>
      <sheetData sheetId="1">
        <row r="1">
          <cell r="C1" t="str">
            <v>GESTION DE LA INVERSION MINERA</v>
          </cell>
        </row>
        <row r="2">
          <cell r="C2" t="str">
            <v>Gestionar las actividades o mecanismos que contribuyan a la divulgación de las estrategias de Promoción de la Agencia Nacional de Minería (ANM), con el fin de promover la inversión en el sector minero colombiano.</v>
          </cell>
        </row>
      </sheetData>
      <sheetData sheetId="2"/>
      <sheetData sheetId="3">
        <row r="4">
          <cell r="D4" t="str">
            <v>1. Intereses particulares por persona(s) de la Entidad que tengan acceso a la información relacionada con los bloques de AEM  a ofertar.
2. Debilidades en la seguridad de la información que se produce en el proceso.
3. Debilidades en los controles de acceso a información sensible.</v>
          </cell>
          <cell r="E4" t="str">
            <v>Entrega, acceso o filtración de información privilegiada para favorecimiento de terceros (durante el proceso de selección para la adjudicación de Áreas Estratégicas Mineras)</v>
          </cell>
          <cell r="F4" t="str">
            <v>1. Inadecuada adjudicación de AEM
2. Investigaciones penales, fiscales y disciplinarias
3. Detrimento de la imagen de la Entidad ante sus grupos de valor.
4. Demandas y demás acciones jurídicas.</v>
          </cell>
        </row>
      </sheetData>
      <sheetData sheetId="4">
        <row r="14">
          <cell r="E14">
            <v>3</v>
          </cell>
        </row>
      </sheetData>
      <sheetData sheetId="5">
        <row r="31">
          <cell r="C31">
            <v>12</v>
          </cell>
        </row>
      </sheetData>
      <sheetData sheetId="6"/>
      <sheetData sheetId="7"/>
      <sheetData sheetId="8"/>
      <sheetData sheetId="9">
        <row r="4">
          <cell r="J4" t="str">
            <v>EXTREMA</v>
          </cell>
        </row>
        <row r="5">
          <cell r="J5" t="str">
            <v>ALTA</v>
          </cell>
        </row>
        <row r="6">
          <cell r="J6" t="str">
            <v>MODERADA</v>
          </cell>
        </row>
        <row r="7">
          <cell r="J7" t="str">
            <v>BAJA</v>
          </cell>
        </row>
      </sheetData>
      <sheetData sheetId="10"/>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Contexto"/>
      <sheetName val="Matriz definición"/>
      <sheetName val="Identificacion"/>
      <sheetName val="Probabilidad"/>
      <sheetName val="Impacto"/>
      <sheetName val="R Inherente "/>
      <sheetName val="CR1"/>
      <sheetName val="CR2"/>
      <sheetName val="Matriz Riesgo"/>
      <sheetName val="Clasificación "/>
      <sheetName val="Hoja1"/>
    </sheetNames>
    <sheetDataSet>
      <sheetData sheetId="0"/>
      <sheetData sheetId="1"/>
      <sheetData sheetId="2"/>
      <sheetData sheetId="3">
        <row r="4">
          <cell r="B4" t="str">
            <v>GENERACIÓN DE TITULOS MINEROS</v>
          </cell>
          <cell r="C4" t="str">
            <v>Dirigir y controlar el proceso de titulación para el otorgamiento de concesiones mineras, autorizaciones temporales y modificaciones contractuales a títulos mineros, con el fin de administrar efectivamente los recursos minerales del pais, mediante una eficiente y oportuna evaluación y aprobación de información técnica, financiera y jurídica que soportan las solicitudes mineras.</v>
          </cell>
          <cell r="D4" t="str">
            <v xml:space="preserve">1. Debilidades en las políticas de uso de información misional sensible por parte de los colaboradores del proceso, que puede materializarse en el uso indebido de la información técnico minera en favor de un tercero </v>
          </cell>
          <cell r="E4" t="str">
            <v>Uso indebido de la información técnico minera, para favorecimiento particular o de un tercero en los  trámites de solicitudes.</v>
          </cell>
          <cell r="F4" t="str">
            <v>1. Detrimento Patrimonial 
2. Perdida de imagen y de credibilidad por parte de sus clientes externos e internos.
3. Investigaciones y sanciones por parte de los entes de control.</v>
          </cell>
        </row>
        <row r="5">
          <cell r="B5" t="str">
            <v>GENERACIÓN DE TITULOS MINEROS</v>
          </cell>
          <cell r="C5" t="str">
            <v>Dirigir y controlar el proceso de titulación para el otorgamiento de concesiones mineras, autorizaciones temporales y modificaciones contractuales a títulos mineros, con el fin de administrar efectivamente los recursos minerales del país, mediante una eficiente y oportuna evaluación y aprobación de información técnica, financiera y jurídica que soportan las solicitudes mineras.</v>
          </cell>
          <cell r="D5" t="str">
            <v>1. Amiguismo y clientelismo
2. Ausencia o incumplimiento de manera intencional de los controles establecidos en el procedimiento.
3. Debilidades en los controles de verificación de conceptos, informes y actos administrativos.</v>
          </cell>
          <cell r="E5" t="str">
            <v>Favorecimiento propio o de un tercero, para el otorgamiento o rechazo de un contrato de concesión o para la autorización de un subcontratos de formalización mineras.</v>
          </cell>
          <cell r="F5" t="str">
            <v>1. Pérdida de imagen y de credibilidad por parte de sus clientes externos e internos.
2.Investigaciones y sanciones por parte de los entes de control.
3. Hallazgos administrativos.</v>
          </cell>
        </row>
      </sheetData>
      <sheetData sheetId="4">
        <row r="14">
          <cell r="E14">
            <v>4</v>
          </cell>
        </row>
        <row r="15">
          <cell r="E15">
            <v>2</v>
          </cell>
        </row>
      </sheetData>
      <sheetData sheetId="5">
        <row r="43">
          <cell r="E43">
            <v>16</v>
          </cell>
        </row>
        <row r="44">
          <cell r="E44">
            <v>8</v>
          </cell>
        </row>
      </sheetData>
      <sheetData sheetId="6"/>
      <sheetData sheetId="7"/>
      <sheetData sheetId="8"/>
      <sheetData sheetId="9"/>
      <sheetData sheetId="10">
        <row r="4">
          <cell r="J4" t="str">
            <v>EXTREMA</v>
          </cell>
        </row>
        <row r="5">
          <cell r="J5" t="str">
            <v>ALTA</v>
          </cell>
        </row>
      </sheetData>
      <sheetData sheetId="1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Contexto"/>
      <sheetName val="Matriz definición"/>
      <sheetName val="Identificacion"/>
      <sheetName val="Probabilidad"/>
      <sheetName val="Impacto"/>
      <sheetName val="R Inherente "/>
      <sheetName val="CR1"/>
      <sheetName val="Matriz Riesgo"/>
      <sheetName val="Clasificación "/>
      <sheetName val="Hoja1"/>
    </sheetNames>
    <sheetDataSet>
      <sheetData sheetId="0"/>
      <sheetData sheetId="1"/>
      <sheetData sheetId="2">
        <row r="6">
          <cell r="B6" t="str">
            <v>Favorecimiento a terceros para gestionar la inscripción de actos administrativos que no cumplen con los requisitos de Ley.</v>
          </cell>
        </row>
      </sheetData>
      <sheetData sheetId="3"/>
      <sheetData sheetId="4"/>
      <sheetData sheetId="5">
        <row r="43">
          <cell r="E43">
            <v>11</v>
          </cell>
        </row>
      </sheetData>
      <sheetData sheetId="6"/>
      <sheetData sheetId="7"/>
      <sheetData sheetId="8"/>
      <sheetData sheetId="9">
        <row r="4">
          <cell r="J4" t="str">
            <v>EXTREMA</v>
          </cell>
        </row>
        <row r="5">
          <cell r="J5" t="str">
            <v>ALTA</v>
          </cell>
        </row>
      </sheetData>
      <sheetData sheetId="1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Contexto"/>
      <sheetName val="Matriz definición"/>
      <sheetName val="Identificacion"/>
      <sheetName val="Probabilidad"/>
      <sheetName val="Impacto"/>
      <sheetName val="R Inherente "/>
      <sheetName val="CR1"/>
      <sheetName val="CR2"/>
      <sheetName val="CR3"/>
      <sheetName val="CR4"/>
      <sheetName val="CR5"/>
      <sheetName val="CR6"/>
      <sheetName val="CR7"/>
      <sheetName val="CR8"/>
      <sheetName val="CR9"/>
      <sheetName val="CR10"/>
      <sheetName val="Matriz Riesgo"/>
      <sheetName val="Clasificación "/>
      <sheetName val="Hoja1"/>
    </sheetNames>
    <sheetDataSet>
      <sheetData sheetId="0"/>
      <sheetData sheetId="1"/>
      <sheetData sheetId="2"/>
      <sheetData sheetId="3">
        <row r="4">
          <cell r="B4" t="str">
            <v>GESTIÓN INTEGRAL PARA EL SEGUIMIENTO Y CONTROL A LOS TÍTULOS MINEROS - MODIFICACIONES</v>
          </cell>
          <cell r="C4" t="str">
            <v>Realizar el seguimiento y control de las obligaciones estipuladas en los títulos mineros, con el fin que las operaciones mineras sean realizadas en forma segura, ambientalmente responsables, técnicamente viables y con el adecuado manejo de las contraprestaciones económicas derivadas de la explotación, llevar a cabo las modificaciones de los títulos mineros cuando haya lugar.</v>
          </cell>
          <cell r="D4" t="str">
            <v>Ausencia de control en quien tramita y ausencia de control en el interesado</v>
          </cell>
          <cell r="E4" t="str">
            <v xml:space="preserve">Demora en la resolución de los tramites de modificación, para favorecer a un tercero </v>
          </cell>
          <cell r="F4" t="str">
            <v>1. Pérdida de imagen y de credibilidad por parte de sus clientes externos e internos.
2. Investigaciones y sanciones por parte de los entes de control.</v>
          </cell>
        </row>
        <row r="5">
          <cell r="B5" t="str">
            <v>GESTIÓN INTEGRAL PARA EL SEGUIMIENTO Y CONTROL A LOS TÍTULOS MINEROS - REGALIAS</v>
          </cell>
          <cell r="C5" t="str">
            <v>Realizar el seguimiento y control de las obligaciones estipuladas en los títulos mineros, con el fin que las operaciones mineras sean realizadas en forma segura, ambientalmente responsables, técnicamente viables y con el adecuado manejo de las contraprestaciones económicas derivadas de la explotación, llevar a cabo las modificaciones de los títulos mineros cuando haya lugar.</v>
          </cell>
          <cell r="D5" t="str">
            <v>1. Debilidad en la segregación de funciones  
2. Falta de sensibilidad ética 
2.1. Falta de competencia en los temas económicos
3. Debilidad en la trazabilidad de actuaciones</v>
          </cell>
          <cell r="E5" t="str">
            <v>Favorecimiento a terceros en la revisión de liquidaciones de contraprestaciones económicas. (Canon y Regalías)</v>
          </cell>
          <cell r="F5" t="str">
            <v xml:space="preserve">
1. Pérdida de imagen y de credibilidad por parte de sus clientes externos e internos.
2. Investigaciones y sanciones por parte de los entes de control.</v>
          </cell>
        </row>
        <row r="6">
          <cell r="B6" t="str">
            <v>GESTIÓN INTEGRAL PARA EL SEGUIMIENTO Y CONTROL A LOS TÍTULOS MINEROS - REGALIAS</v>
          </cell>
          <cell r="C6" t="str">
            <v>Realizar el seguimiento y control de las obligaciones estipuladas en los títulos mineros, con el fin que las operaciones mineras sean realizadas en forma segura, ambientalmente responsables, técnicamente viables y con el adecuado manejo de las contraprestaciones económicas derivadas de la explotación, llevar a cabo las modificaciones de los títulos mineros cuando haya lugar.</v>
          </cell>
          <cell r="D6" t="str">
            <v>1. Ausencia de conducto regular para la publicación de información
2. Falta de sensibilidad ética 
3. Acceso a la información no oficial por parte de múltiples servidores públicos  
3.1. Archivos de la información en carpetas no protegidas sin control de acceso</v>
          </cell>
          <cell r="E6" t="str">
            <v>Entregar información extraoficial o por fuera de los medios formales establecidos para beneficio propio o de un tercero.</v>
          </cell>
          <cell r="F6" t="str">
            <v>1. No igualdad de información para la toma de decisiones de los actores del mercado.
2. Detrimento Patrimonial 
3. Pérdida de imagen y de credibilidad por parte de sus clientes externos e internos.
4. Investigaciones y sanciones por parte de los entes de control.</v>
          </cell>
        </row>
        <row r="7">
          <cell r="B7" t="str">
            <v>GESTIÓN INTEGRAL PARA EL SEGUIMIENTO Y CONTROL A LOS TÍTULOS MINEROS - REGALIAS</v>
          </cell>
          <cell r="C7" t="str">
            <v>Realizar el seguimiento y control de las obligaciones estipuladas en los títulos mineros, con el fin que las operaciones mineras sean realizadas en forma segura, ambientalmente responsables, técnicamente viables y con el adecuado manejo de las contraprestaciones económicas derivadas de la explotación, llevar a cabo las modificaciones de los títulos mineros cuando haya lugar.</v>
          </cell>
          <cell r="D7" t="str">
            <v>1. No aplicación de segregación de funciones, incluyendo el uso de perfiles de acceso a la VUCE
2. Falta de sensibilidad ética 
3. Debilidad en la trazabilidad de actuaciones 
4. Ausencia de detalle en los procedimientos e  instructivos</v>
          </cell>
          <cell r="E7" t="str">
            <v>Generación de VoBo a los  trámites de exportación de los diferentes minerales o registro de comercializadores (RUCOM) sin cumplimiento de requisitos para beneficio de terceros.</v>
          </cell>
          <cell r="F7" t="str">
            <v>1. Comercialización de minerales extraídos de minas sin título minero o sin el pago de las regalías. 
2. Detrimento Patrimonial  
3. Pérdida de imagen y de credibilidad por parte de sus clientes externos e internos.
4. Debilidad en el control ejercido sobre los titulares mineros 
5. Incumplimiento de la oportunidad en la atención de otros trámites diferentes a los priorizados
6. Investigaciones y sanciones por parte de los entes de control.</v>
          </cell>
        </row>
        <row r="8">
          <cell r="B8" t="str">
            <v>GESTIÓN INTEGRAL PARA EL SEGUIMIENTO Y CONTROL A LOS TÍTULOS MINEROS - REGALIAS</v>
          </cell>
          <cell r="C8" t="str">
            <v>Realizar el seguimiento y control de las obligaciones estipuladas en los títulos mineros, con el fin que las operaciones mineras sean realizadas en forma segura, ambientalmente responsables, técnicamente viables y con el adecuado manejo de las contraprestaciones económicas derivadas de la explotación, llevar a cabo las modificaciones de los títulos mineros cuando haya lugar.</v>
          </cell>
          <cell r="D8" t="str">
            <v>1. Ausencia de controles de oportunidad 
2. Falta de sensibilidad ética 
3. Debilidad en la trazabilidad de actuaciones</v>
          </cell>
          <cell r="E8" t="str">
            <v>Favorecer el interés particular dando prioridad y agilizando la evaluación o certificación de trámites de RUCOM y Vo Bo a los trámites de exportación de minerales.</v>
          </cell>
          <cell r="F8" t="str">
            <v>1. Incumplimiento de la oportunidad en la atención de otros trámites diferentes a los priorizados
2. Pérdida de imagen y de credibilidad por parte de sus clientes externos e internos.
3. Debilidad en el control ejercido sobre los titulares mineros 
4. Investigaciones y sanciones por parte de los entes de control.</v>
          </cell>
        </row>
        <row r="9">
          <cell r="B9" t="str">
            <v>GESTIÓN INTEGRAL PARA EL SEGUIMIENTO Y CONTROL A LOS TÍTULOS MINEROS</v>
          </cell>
          <cell r="C9" t="str">
            <v>Realizar el seguimiento y control de las obligaciones estipuladas en los títulos mineros, con el fin que las operaciones mineras sean realizadas en forma segura, ambientalmente responsables, técnicamente viables y con el adecuado manejo de las contraprestaciones económicas derivadas de la explotación, llevar a cabo las modificaciones de los títulos mineros cuando haya lugar.</v>
          </cell>
          <cell r="D9" t="str">
            <v>1. Debilidades en la interpretación de la normativa, o argumentaciones jurídicas mal fundamentadas en actos administrativos para dilatar procesos de sanción por incumplimientos contractuales.
2. Debilidades en los controles de verificación de los actos administrativos que garanticen el cumplimiento normativo.                                                   3. Conflictos de intereses no reportados por personal de planta o de contrato que prestó servicios profesionales a titulares mineros                                                    4. ofrecimiento por parte de terceros de dinero o favores para que se retrasen los procesos sancionatorios</v>
          </cell>
          <cell r="E9" t="str">
            <v>Elaboración de actos administrativos derivados del seguimiento y control a los títulos mineros (inspecciones de campo, trámites de solicitudes, evaluación integral del expediente)  no soportados en el marco legal vigente o en los informes técnicos y que impliquen un beneficio a particulares.</v>
          </cell>
          <cell r="F9" t="str">
            <v>1. No se efectúan requerimientos con soportes técnicos o legales adecuados que permitan iniciar y terminar procesos sancionatorios.
2. Ocurrencia de accidentes mineros que se pudieron prevenir con el consecuente daño antijurídico
3. Decisiones fácilmente controvertibles y dilación de toma de decisiones por parte de la administración.
4. Investigaciones disciplinarias y fiscales</v>
          </cell>
        </row>
        <row r="10">
          <cell r="B10" t="str">
            <v>GESTIÓN INTEGRAL PARA EL SEGUIMIENTO Y CONTROL A LOS TÍTULOS MINEROS</v>
          </cell>
          <cell r="C10" t="str">
            <v>Realizar el seguimiento y control de las obligaciones estipuladas en los títulos mineros, con el fin que las operaciones mineras sean realizadas en forma segura, ambientalmente responsables, técnicamente viables y con el adecuado manejo de las contraprestaciones económicas derivadas de la explotación, llevar a cabo las modificaciones de los títulos mineros cuando haya lugar.</v>
          </cell>
          <cell r="D10" t="str">
            <v xml:space="preserve">1. Debilidades en los controles que impidan detectar acciones de omisión en la remisión a Cobro Coactivo, de obligaciones dinerarias pendientes de pago en títulos mineros terminados.
2. Ausencia de controles de revisión y verificación de los conceptos de liquidación de obligaciones contractuales.  </v>
          </cell>
          <cell r="E10" t="str">
            <v xml:space="preserve">Errores en los conceptos de liquidación de las obligaciones contractuales de los titulares mineros, con fines particulares o en favor de un tercero. </v>
          </cell>
          <cell r="F10" t="str">
            <v>1. Caducidad de la acción sancionatoria de cobro por parte de la Entidad.
2. Riesgo fiscal y disciplinario.
3. Sanciones administrativas</v>
          </cell>
        </row>
        <row r="11">
          <cell r="B11" t="str">
            <v>GESTIÓN INTEGRAL PARA EL SEGUIMIENTO Y CONTROL A LOS TÍTULOS MINEROS</v>
          </cell>
          <cell r="C11" t="str">
            <v>Realizar el seguimiento y control de las obligaciones estipuladas en los títulos mineros, con el fin que las operaciones mineras sean realizadas en forma segura, ambientalmente responsables, técnicamente viables y con el adecuado manejo de las contraprestaciones económicas derivadas de la explotación, llevar a cabo las modificaciones de los títulos mineros cuando haya lugar.</v>
          </cell>
          <cell r="D11" t="str">
            <v>1. Debilidades en la documentación de todas las no conformidades observadas en campo con el fin de evitar la sanción al titular minero o, se minimiza la gravedad de las mismas. 
2. Ofrecimiento por terceros de dinero o favores para que se minimicen los hallazgos encontrados en campo y no se suspendan las labores mineras    
3. Conflictos de intereses no reportados por funcionarios de la entidad, de planta o de contrato, que prestaron sus servicios profesionales a titulares mineros antes de vincularse a la entidad.</v>
          </cell>
          <cell r="E11" t="str">
            <v xml:space="preserve">Elaboración de informes de inspecciones de campo o conceptos técnicos que no reflejen la realidad observada por el servidor público y que favorezca los intereses particulares </v>
          </cell>
          <cell r="F11" t="str">
            <v>1. No se efectúan requerimientos con soportes técnicos o legales adecuados que permitan iniciar y terminar procesos sancionatorios.
2. Ocurrencia de accidentes mineros que se pudieron prevenir con el consecuente daño antijurídico. 
3. Decisiones fácilmente controvertibles y dilación de toma de decisiones por parte de la administración.
4. Investigaciones disciplinarias, fiscales y penales</v>
          </cell>
        </row>
        <row r="12">
          <cell r="B12" t="str">
            <v>GESTIÓN INTEGRAL PARA EL SEGUIMIENTO Y CONTROL A LOS TÍTULOS MINEROS</v>
          </cell>
          <cell r="C12" t="str">
            <v>Realizar el seguimiento y control de las obligaciones estipuladas en los títulos mineros, con el fin que las operaciones mineras sean realizadas en forma segura, ambientalmente responsables, técnicamente viables y con el adecuado manejo de las contraprestaciones económicas derivadas de la explotación, llevar a cabo las modificaciones de los títulos mineros cuando haya lugar.</v>
          </cell>
          <cell r="D12" t="str">
            <v>1. Debilidades en la implementación de los controles que permitan la acción u omisión al momento de revisar los expedientes dejando de lado solicitudes pendientes con el fin de evitar causación de obligaciones o atención de solicitudes.
2. Ausencia de controles de verificación de las actuaciones administrativas que se adelantan para cada uno de los tramites asignados a los funcionarios/contratistas.</v>
          </cell>
          <cell r="E12" t="str">
            <v>Promover el vencimiento de términos para actuar o agilizar las actuaciones para favorecer los intereses particulares (Trámites)</v>
          </cell>
          <cell r="F12" t="str">
            <v>1. Perdida de imagen institucional
2. Pérdida de credibilidad en actuaciones.
3. decisiones que pueden conllevar futuras demandas administrativas; imposibilidad de recuperación de carteras; hallazgos fiscales, administrativos y disciplinarios</v>
          </cell>
        </row>
        <row r="13">
          <cell r="B13" t="str">
            <v>GESTIÓN INTEGRAL PARA EL SEGUIMIENTO Y CONTROL A LOS TÍTULOS MINEROS</v>
          </cell>
          <cell r="C13" t="str">
            <v>Realizar el seguimiento y control de las obligaciones estipuladas en los títulos mineros, con el fin que las operaciones mineras sean realizadas en forma segura, ambientalmente responsables, técnicamente viables y con el adecuado manejo de las contraprestaciones económicas derivadas de la explotación, llevar a cabo las modificaciones de los títulos mineros cuando haya lugar.</v>
          </cell>
          <cell r="D13" t="str">
            <v>1. Debilidades en el conocimiento normativo por parte de los funcionarios/contratistas que realizan las visitas.
2. Debilidades en los controles de asignación de visitas que garanticen la rotación del personal y por ende la independencia en las visitas. 
3. Desconocimiento o caso omiso a la responsabilidad penal por omisión en temas de seguridad que pongan en riesgo la vida de los trabajadores mineros                                                   4. Ofrecimiento por parte de terceros de dinero o favores para minimizar hallazgos encontrados en la fiscalziación integral</v>
          </cell>
          <cell r="E13" t="str">
            <v>Generar informes de visita favorables por parte del funcionario líder,  sin el cumplimiento de las normas de seguridad a cambio de recibir un beneficio personal  y/o a un tercero</v>
          </cell>
          <cell r="F13" t="str">
            <v>1. Posibles acciones de repetición
2. Daño antijurídico.
3. Responsabilidad penal si ocurren accidentes que pudieron ser prevenidos
4. Reprocesos y desgaste administrativo</v>
          </cell>
        </row>
      </sheetData>
      <sheetData sheetId="4">
        <row r="14">
          <cell r="E14">
            <v>4</v>
          </cell>
        </row>
        <row r="15">
          <cell r="E15">
            <v>3</v>
          </cell>
        </row>
        <row r="16">
          <cell r="E16">
            <v>3</v>
          </cell>
        </row>
        <row r="17">
          <cell r="E17">
            <v>3</v>
          </cell>
        </row>
        <row r="18">
          <cell r="E18">
            <v>3</v>
          </cell>
        </row>
        <row r="19">
          <cell r="E19">
            <v>2</v>
          </cell>
        </row>
        <row r="20">
          <cell r="E20">
            <v>2</v>
          </cell>
        </row>
        <row r="21">
          <cell r="E21">
            <v>2</v>
          </cell>
        </row>
        <row r="22">
          <cell r="E22">
            <v>2</v>
          </cell>
        </row>
        <row r="23">
          <cell r="E23">
            <v>2</v>
          </cell>
        </row>
      </sheetData>
      <sheetData sheetId="5">
        <row r="43">
          <cell r="E43">
            <v>17</v>
          </cell>
        </row>
        <row r="44">
          <cell r="E44">
            <v>5</v>
          </cell>
        </row>
        <row r="45">
          <cell r="E45">
            <v>4</v>
          </cell>
        </row>
        <row r="46">
          <cell r="E46">
            <v>8</v>
          </cell>
        </row>
        <row r="47">
          <cell r="E47">
            <v>7</v>
          </cell>
        </row>
        <row r="48">
          <cell r="E48">
            <v>18</v>
          </cell>
        </row>
        <row r="49">
          <cell r="E49">
            <v>16</v>
          </cell>
        </row>
        <row r="50">
          <cell r="E50">
            <v>19</v>
          </cell>
        </row>
        <row r="51">
          <cell r="E51">
            <v>19</v>
          </cell>
        </row>
        <row r="52">
          <cell r="E52">
            <v>19</v>
          </cell>
        </row>
      </sheetData>
      <sheetData sheetId="6"/>
      <sheetData sheetId="7"/>
      <sheetData sheetId="8"/>
      <sheetData sheetId="9"/>
      <sheetData sheetId="10"/>
      <sheetData sheetId="11"/>
      <sheetData sheetId="12"/>
      <sheetData sheetId="13"/>
      <sheetData sheetId="14"/>
      <sheetData sheetId="15"/>
      <sheetData sheetId="16"/>
      <sheetData sheetId="17"/>
      <sheetData sheetId="18">
        <row r="4">
          <cell r="J4" t="str">
            <v>EXTREMA</v>
          </cell>
        </row>
        <row r="5">
          <cell r="J5" t="str">
            <v>ALTA</v>
          </cell>
        </row>
        <row r="6">
          <cell r="J6" t="str">
            <v>MODERADA</v>
          </cell>
        </row>
        <row r="7">
          <cell r="J7" t="str">
            <v>BAJA</v>
          </cell>
        </row>
      </sheetData>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Contexto "/>
      <sheetName val="Matriz definición"/>
      <sheetName val="Identificacion"/>
      <sheetName val="Probabilidad"/>
      <sheetName val="Impacto"/>
      <sheetName val="R Inherente "/>
      <sheetName val="CR1"/>
      <sheetName val="CR2"/>
      <sheetName val="CR3"/>
      <sheetName val="Matriz Riesgo"/>
      <sheetName val="Clasificación "/>
      <sheetName val="Hoja1"/>
    </sheetNames>
    <sheetDataSet>
      <sheetData sheetId="0"/>
      <sheetData sheetId="1"/>
      <sheetData sheetId="2"/>
      <sheetData sheetId="3">
        <row r="4">
          <cell r="B4" t="str">
            <v>ADQUISICIÓN DE BIENES Y SERVICIOS</v>
          </cell>
          <cell r="C4" t="str">
            <v>Gestionar las acciones requeridas para llevar a cabo la adquisición de bienes y servicios necesarios para la operación de los procesos de la Agencia Nacional de Minería, a través del cumplimiento del marco normativo vigente.</v>
          </cell>
          <cell r="D4" t="str">
            <v xml:space="preserve">1.El establecimiento de requisitos que van en contra de los principios de selección objetiva, mediante parámetros de selección que eliminan la competencia. 
2. Desconocimiento y falta de experticia por parte de algunos de los integrantes del equipo estructurador, revisor o del líder del proceso.   
</v>
          </cell>
          <cell r="E4" t="str">
            <v>Favorecimiento a proponentes a través del direccionamiento del proceso de selección, mediante la incorporación de requisitos que desconocen el principio de selección objetiva y la igualdad de los proponentes</v>
          </cell>
          <cell r="F4" t="str">
            <v>1. Detrimento patrimonial y del interés público en general. 
2. Tipificación de delitos contra la administración pública que conlleva responsabilidad penal. 
3. Posible responsabilidad fiscal y disciplinaria.  
4. Alta probabilidad de incumplimiento contractual.</v>
          </cell>
        </row>
        <row r="5">
          <cell r="B5" t="str">
            <v>ADQUISICIÓN DE BIENES Y SERVICIOS</v>
          </cell>
          <cell r="C5" t="str">
            <v>Gestionar las acciones requeridas para llevar a cabo la adquisición de bienes y servicios necesarios para la operación de los procesos de la Agencia Nacional de Minería, a través del cumplimiento del marco normativo vigente.</v>
          </cell>
          <cell r="D5" t="str">
            <v>1. Desconocimiento por parte de la Entidad de situaciones de conflicto de interés por parte del personal vinculado a través de contrato. 
2. Falta de reporte sobre posibles conflictos de interés sobrevinientes.</v>
          </cell>
          <cell r="E5" t="str">
            <v>Conflicto de interés en cabeza de los contratistas encargados del manejo de asuntos mineros que pueda llevar a parcialidad en la labor contratada.</v>
          </cell>
          <cell r="F5" t="str">
            <v xml:space="preserve">1.Posible parcialización y favorecimiento de intereses privados con desconocimiento de los parámetros legales. 
2. Responsabilidades disciplinarias y/o fiscales como consecuencia de decisiones equivocadas derivadas de los análisis parcializados que realice el personal incurso en conflicto de interés. 
3. Riesgo de daño antijurídico con la consecuente exposición a demandas. </v>
          </cell>
        </row>
        <row r="6">
          <cell r="B6" t="str">
            <v>ADQUISICIÓN DE BIENES Y SERVICIOS</v>
          </cell>
          <cell r="C6" t="str">
            <v>Gestionar las acciones requeridas para llevar a cabo la adquisición de bienes y servicios necesarios para la operación de los procesos de la Agencia Nacional de Minería, a través del cumplimiento del marco normativo vigente.</v>
          </cell>
          <cell r="D6" t="str">
            <v>1. Falsedad en los documentos que soportan el proceso contractual.
2. Falta de verificación de los documentos que soportan el proceso.</v>
          </cell>
          <cell r="E6" t="str">
            <v xml:space="preserve">Suscripción de contratos sin el cumplimiento de requisitos legales, para favorecer a un tercero. </v>
          </cell>
          <cell r="F6" t="str">
            <v>1. Posible incursión en delitos como consecuencia de falsificar documentos que adquieren el carácter de públicos al ser presentados como soporte para contratos estatales. 
2. Posible incumplimiento en cuanto a la calidad de la actividad a realizar teniendo en cuenta que no se cuenta con la idoneidad requerida.</v>
          </cell>
        </row>
      </sheetData>
      <sheetData sheetId="4">
        <row r="14">
          <cell r="E14">
            <v>1</v>
          </cell>
        </row>
        <row r="15">
          <cell r="E15">
            <v>1</v>
          </cell>
        </row>
        <row r="16">
          <cell r="E16">
            <v>1</v>
          </cell>
        </row>
      </sheetData>
      <sheetData sheetId="5">
        <row r="43">
          <cell r="E43">
            <v>16</v>
          </cell>
        </row>
        <row r="44">
          <cell r="E44">
            <v>16</v>
          </cell>
        </row>
        <row r="45">
          <cell r="E45">
            <v>16</v>
          </cell>
        </row>
      </sheetData>
      <sheetData sheetId="6"/>
      <sheetData sheetId="7"/>
      <sheetData sheetId="8"/>
      <sheetData sheetId="9"/>
      <sheetData sheetId="10"/>
      <sheetData sheetId="11">
        <row r="4">
          <cell r="J4" t="str">
            <v>EXTREMA</v>
          </cell>
        </row>
        <row r="5">
          <cell r="J5" t="str">
            <v>ALTA</v>
          </cell>
        </row>
        <row r="6">
          <cell r="J6" t="str">
            <v>MODERADA</v>
          </cell>
        </row>
        <row r="7">
          <cell r="J7" t="str">
            <v>BAJA</v>
          </cell>
        </row>
      </sheetData>
      <sheetData sheetId="12"/>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Contexto"/>
      <sheetName val="Matriz definición Riesgo"/>
      <sheetName val="Identificacion"/>
      <sheetName val="Probabilidad"/>
      <sheetName val="Impacto"/>
      <sheetName val="R Inherente y Res"/>
      <sheetName val="CR1"/>
      <sheetName val="CR2"/>
      <sheetName val="CR3"/>
      <sheetName val="Matriz Riesgo"/>
      <sheetName val="Clasificación "/>
      <sheetName val="Hoja1"/>
    </sheetNames>
    <sheetDataSet>
      <sheetData sheetId="0"/>
      <sheetData sheetId="1">
        <row r="1">
          <cell r="C1" t="str">
            <v>ADMINISTRACIÓN DE BIENES Y SERVICIOS</v>
          </cell>
        </row>
        <row r="2">
          <cell r="C2" t="str">
            <v>Prestar los servicios de transporte, aseo, cafetería y efectuar el mantenimiento de las instalaciones, equipos de oficina, medios de transporte que contribuyan al adecuado funcionamiento de la entidad, mediante el uso eficiente, transparente y eficaz de los recursos.</v>
          </cell>
        </row>
      </sheetData>
      <sheetData sheetId="2"/>
      <sheetData sheetId="3">
        <row r="4">
          <cell r="D4" t="str">
            <v xml:space="preserve">Los vehículos de la Entidad sean  utilizados en aplicación oficial diferente a la establecida en el procedimiento de administración de vehículos 
</v>
          </cell>
          <cell r="E4" t="str">
            <v>Uso indebido de los vehículo para beneficio particular , propio o de un tercero.</v>
          </cell>
          <cell r="F4" t="str">
            <v>1. Incremento en siniestros que pueden afectar la póliza,  incremento en el consumo de combustible,  aumento en costos de mantenimientos y reparaciones.
2. Pérdida de imagen y de credibilidad por parte de sus clientes externos e internos.
3. Remisión a la oficina de control interno disciplinario.
4. Riesgo en multas y sanciones por parte de las autoridades de tránsito.
5.Afectacion en la prestación del servicio.</v>
          </cell>
        </row>
        <row r="5">
          <cell r="B5" t="str">
            <v>ADMINISTRACIÓN DE BIENES Y SERVICIOS</v>
          </cell>
          <cell r="C5" t="str">
            <v>Prestar los servicios de transporte, aseo, cafetería y efectuar el mantenimiento de las instalaciones, equipos de oficina, medios de transporte que contribuyan al adecuado funcionamiento de la entidad, mediante el uso eficiente, transparente y eficaz de los recursos.</v>
          </cell>
          <cell r="D5" t="str">
            <v>Perdida  de los elementos de Aseo y Cafetería.</v>
          </cell>
          <cell r="E5" t="str">
            <v>Pérdida de bienes asignados y/o elementos entregados (Aseo y cafetería), para beneficio propio o de un tercero.</v>
          </cell>
          <cell r="F5" t="str">
            <v>1.Incremento en los pedidos .  
2. Reportar internamente si son funcionarios o contratistas.
3.Afectación del servicio.
4. Requerimientos a la empresa contratista en caso que aplique.</v>
          </cell>
        </row>
        <row r="6">
          <cell r="B6" t="str">
            <v>ADMINISTRACIÓN DE BIENES Y SERVICIOS</v>
          </cell>
          <cell r="C6" t="str">
            <v>Prestar los servicios de transporte, aseo, cafetería y efectuar el mantenimiento de las instalaciones, equipos de oficina, medios de transporte que contribuyan al adecuado funcionamiento de la entidad, mediante el uso eficiente, transparente y eficaz de los recursos.</v>
          </cell>
          <cell r="D6" t="str">
            <v>Deficiencia en la supervisión tecnica de los contratos  de obra que afecten  los intereses de la ANM.</v>
          </cell>
          <cell r="E6" t="str">
            <v>Omisión y/o no exigencia de los bienes y servicios adquiridos por la ANM, de acuerdo a las especificaciones técnicas requerida en los estudios previos y en el contrato.</v>
          </cell>
          <cell r="F6" t="str">
            <v xml:space="preserve">1.  Incumplimiento de llas especificaciones tecnicas requeridas contractualmente.
2. Pérdida de imagen y de credibilidad por parte de sus clientes externos e internos.
3. Investigaciones por parte de los entes de control.
4. Requerimientos a contratistas cuando aplique. </v>
          </cell>
        </row>
      </sheetData>
      <sheetData sheetId="4">
        <row r="14">
          <cell r="E14">
            <v>3</v>
          </cell>
        </row>
        <row r="15">
          <cell r="E15">
            <v>3</v>
          </cell>
        </row>
        <row r="16">
          <cell r="E16">
            <v>3</v>
          </cell>
        </row>
      </sheetData>
      <sheetData sheetId="5">
        <row r="43">
          <cell r="E43">
            <v>10</v>
          </cell>
        </row>
        <row r="44">
          <cell r="E44">
            <v>5</v>
          </cell>
        </row>
        <row r="45">
          <cell r="E45">
            <v>8</v>
          </cell>
        </row>
      </sheetData>
      <sheetData sheetId="6"/>
      <sheetData sheetId="7"/>
      <sheetData sheetId="8"/>
      <sheetData sheetId="9"/>
      <sheetData sheetId="10"/>
      <sheetData sheetId="11">
        <row r="4">
          <cell r="J4" t="str">
            <v>EXTREMA</v>
          </cell>
        </row>
        <row r="5">
          <cell r="J5" t="str">
            <v>ALTA</v>
          </cell>
        </row>
        <row r="6">
          <cell r="J6" t="str">
            <v>MODERADA</v>
          </cell>
        </row>
        <row r="7">
          <cell r="J7" t="str">
            <v>BAJA</v>
          </cell>
        </row>
      </sheetData>
      <sheetData sheetId="12"/>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Contexto"/>
      <sheetName val="Matriz definición"/>
      <sheetName val="Identificacion"/>
      <sheetName val="Probabilidad"/>
      <sheetName val="Impacto"/>
      <sheetName val="R Inherente "/>
      <sheetName val="Controles R 1 y R2"/>
      <sheetName val="CR3"/>
      <sheetName val="CR4"/>
      <sheetName val="Matriz Riesgo"/>
      <sheetName val="Clasificación "/>
      <sheetName val="Hoja1"/>
    </sheetNames>
    <sheetDataSet>
      <sheetData sheetId="0"/>
      <sheetData sheetId="1"/>
      <sheetData sheetId="2"/>
      <sheetData sheetId="3">
        <row r="4">
          <cell r="B4" t="str">
            <v>GESTION DEL TALENTO HUMANO</v>
          </cell>
          <cell r="C4" t="str">
            <v>Gestionar el manejo del capital humano y la cultura organizacional de manera oportuna, a través de funcionarios competentes y comprometidos, mediante la generación de un ambiente laboral armónico en el cual el desempeño laboral sea eficiente. Así mismo, contribuir en el adecuado ejercicio de la función pública, adelantando los procesos disciplinarios, respecto a las conductas de los servidores y ex servidores públicos de la AGENCIA NACIONAL DE MINERÍA; como también, las actividades orientadas a prevenir y garantizar el buen funcionamiento de la gestión pública, salvaguardando el cumplimiento de los cometidos estatales de conformidad con las normas vigentes, permitiendo el cumplimiento de los objetivos institucionales de la Agencia Nacional de Minería.</v>
          </cell>
          <cell r="D4" t="str">
            <v>Presion para realizar nombramientos sin el cumplimiento de requisitos en la planta de personal.</v>
          </cell>
          <cell r="E4" t="str">
            <v>Realizar nombramientos sin cumplimiento de requisitos en la planta de personal para favorecer a un tercero</v>
          </cell>
          <cell r="F4" t="str">
            <v xml:space="preserve">1. Investigaciones y sanciones por parte de los entes de control.                                   
2. Afectación en la gestion institucional por falta de idoneidad para ocupar el cargo.
3. Perdida de credibilidad institucional </v>
          </cell>
        </row>
        <row r="5">
          <cell r="B5" t="str">
            <v>GESTION DEL TALENTO HUMANO</v>
          </cell>
          <cell r="C5" t="str">
            <v>Gestionar el manejo del capital humano y la cultura organizacional de manera oportuna, a través de funcionarios competentes y comprometidos, mediante la generación de un ambiente laboral armónico en el cual el desempeño laboral sea eficiente. Así mismo, contribuir en el adecuado ejercicio de la función pública, adelantando los procesos disciplinarios, respecto a las conductas de los servidores y ex servidores públicos de la AGENCIA NACIONAL DE MINERÍA; como también, las actividades orientadas a prevenir y garantizar el buen funcionamiento de la gestión pública, salvaguardando el cumplimiento de los cometidos estatales de conformidad con las normas vigentes, permitiendo el cumplimiento de los objetivos institucionales de la Agencia Nacional de Minería.</v>
          </cell>
          <cell r="D5" t="str">
            <v>Presión para realizar nombramientos sin el cumplimiento de requisitos en la planta de personal</v>
          </cell>
          <cell r="E5" t="str">
            <v>Abuso de poder en la modificación del manual de funciones para beneficio de un tercero</v>
          </cell>
          <cell r="F5" t="str">
            <v>1. Investigaciones y sanciones por parte de los entes de control.    
2. Afectacion en la credibilidad y deteriodeo de la imagen institucional.</v>
          </cell>
        </row>
        <row r="6">
          <cell r="B6" t="str">
            <v>GESTION DEL TALENTO HUMANO - CONTROL INTERNO DISCIPLINARIO</v>
          </cell>
          <cell r="C6" t="str">
            <v>Gestionar el manejo del capital humano y la cultura organizacional de manera oportuna, a través de funcionarios competentes y comprometidos, mediante la generación de un ambiente laboral armónico en el cual el desempeño laboral sea eficiente. Así mismo, contribuir en el adecuado ejercicio de la función pública, adelantando los procesos disciplinarios, respecto a las conductas de los servidores y ex servidores públicos de la AGENCIA NACIONAL DE MINERÍA; como también, las actividades orientadas a prevenir y garantizar el buen funcionamiento de la gestión pública, salvaguardando el cumplimiento de los cometidos estatales de conformidad con las normas vigentes, permitiendo el cumplimiento de los objetivos institucionales de la Agencia Nacional de Minería.</v>
          </cell>
          <cell r="D6" t="str">
            <v>1. La discrecionalidad en la toma de decisiones puede posibilitar que sean adoptadas de manera contraria a derecho, en beneficio propio o de terceros.                         
2. La presión externa o la necesidad, puede posibilitar que los servidores públicos que participan en el trámite de los procesos disciplinarios puedan incurrir en conductas contrarias a derecho, con fines de lucro. 
3. Existencia de conflictos de interés, a pesar de los cuales actúa el servidor público en un trámite determinado.</v>
          </cell>
          <cell r="E6" t="str">
            <v>Solicitar o aceptar dádivas o favores o cualquier otra clase de beneficio propio y de un tercero, por parte de los implicados, al evaluar las quejas, tramitar los procesos disciplinarios o tomar las decisiones de fondo.</v>
          </cell>
          <cell r="F6" t="str">
            <v>1. Comisión de una conducta disciplinaria y penal.</v>
          </cell>
        </row>
        <row r="7">
          <cell r="B7" t="str">
            <v>GESTION DEL TALENTO HUMANO - CONTROL INTERNO DISCIPLINARIO</v>
          </cell>
          <cell r="C7" t="str">
            <v>Gestionar el manejo del capital humano y la cultura organizacional de manera oportuna, a través de funcionarios competentes y comprometidos, mediante la generación de un ambiente laboral armónico en el cual el desempeño laboral sea eficiente. Así mismo, contribuir en el adecuado ejercicio de la función pública, adelantando los procesos disciplinarios, respecto a las conductas de los servidores y ex servidores públicos de la AGENCIA NACIONAL DE MINERÍA; como también, las actividades orientadas a prevenir y garantizar el buen funcionamiento de la gestión pública, salvaguardando el cumplimiento de los cometidos estatales de conformidad con las normas vigentes, permitiendo el cumplimiento de los objetivos institucionales de la Agencia Nacional de Minería.</v>
          </cell>
          <cell r="D7" t="str">
            <v>El acceso a los expedientes  disciplinarios y a la información reservada contenida dentro de los mismos, puede posibilitar su uso indebido o propiciar una pérdida intencional de los documentos que lo componen, en beneficio propio o de un tercero.</v>
          </cell>
          <cell r="E7" t="str">
            <v>Violación de la reserva legal, dolosamente y en interés particular</v>
          </cell>
          <cell r="F7" t="str">
            <v>1. Comisión de una conducta disciplinaria y penal.</v>
          </cell>
        </row>
      </sheetData>
      <sheetData sheetId="4">
        <row r="14">
          <cell r="E14">
            <v>4</v>
          </cell>
        </row>
        <row r="15">
          <cell r="E15">
            <v>4</v>
          </cell>
        </row>
      </sheetData>
      <sheetData sheetId="5">
        <row r="43">
          <cell r="E43">
            <v>10</v>
          </cell>
        </row>
        <row r="44">
          <cell r="E44">
            <v>10</v>
          </cell>
        </row>
        <row r="45">
          <cell r="E45">
            <v>11</v>
          </cell>
        </row>
        <row r="46">
          <cell r="E46">
            <v>11</v>
          </cell>
        </row>
      </sheetData>
      <sheetData sheetId="6"/>
      <sheetData sheetId="7"/>
      <sheetData sheetId="8"/>
      <sheetData sheetId="9"/>
      <sheetData sheetId="10"/>
      <sheetData sheetId="11">
        <row r="4">
          <cell r="J4" t="str">
            <v>EXTREMA</v>
          </cell>
        </row>
        <row r="5">
          <cell r="J5" t="str">
            <v>ALTA</v>
          </cell>
        </row>
        <row r="6">
          <cell r="J6" t="str">
            <v>MODERADA</v>
          </cell>
        </row>
        <row r="7">
          <cell r="J7" t="str">
            <v>BAJA</v>
          </cell>
        </row>
      </sheetData>
      <sheetData sheetId="12"/>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Contexto"/>
      <sheetName val="Matriz definición"/>
      <sheetName val="Identificacion"/>
      <sheetName val="Probabilidad"/>
      <sheetName val="Impacto"/>
      <sheetName val="R Inherente "/>
      <sheetName val="CTR 1"/>
      <sheetName val="CTR 2"/>
      <sheetName val="CTR 3"/>
      <sheetName val="CTR 4"/>
      <sheetName val="Matriz Riesgo"/>
      <sheetName val="Clasificación "/>
      <sheetName val="Hoja1"/>
    </sheetNames>
    <sheetDataSet>
      <sheetData sheetId="0"/>
      <sheetData sheetId="1"/>
      <sheetData sheetId="2"/>
      <sheetData sheetId="3">
        <row r="4">
          <cell r="B4" t="str">
            <v>GESTIÓN JURÍDICA</v>
          </cell>
          <cell r="C4" t="str">
            <v>Asesorar, representar y coordinar en tematicas relacionadas con procesos judiciales y extrajudiciales a la Agencia Nacional de Mineria, a través del cumplimiento y aplicación de la normatividad vigente.</v>
          </cell>
          <cell r="D4" t="str">
            <v xml:space="preserve">1. Falta de principios y valores en el cumplimiento de la gestión
</v>
          </cell>
          <cell r="E4" t="str">
            <v xml:space="preserve">Emitir conceptos o proyectar lineamientos por parte de los abogados asesores de la ANM con la intención de favorecer a un tercero u obtener un interés propio </v>
          </cell>
          <cell r="F4" t="str">
            <v>Pérdida de imagen y de credibilidad por parte de sus clientes externos e internos.; emitir conceptos que no estén de acuerdo con la normatividad vigente; investigaciones y sanciones por parte de los entes de control.</v>
          </cell>
        </row>
        <row r="5">
          <cell r="B5" t="str">
            <v>GESTIÓN JURÍDICA</v>
          </cell>
          <cell r="C5" t="str">
            <v>Asesorar, representar y coordinar en tematicas relacionadas con procesos judiciales y extrajudiciales a la Agencia Nacional de Mineria, a través del cumplimiento y aplicación de la normatividad vigente.</v>
          </cell>
          <cell r="D5" t="str">
            <v>1. Falencias en el sistema de información que genere alertas 
2. Falta de principios y valores en el cumplimiento de la gestión
3. Lucro</v>
          </cell>
          <cell r="E5" t="str">
            <v xml:space="preserve">Omitir y/o retardar el cobro de las obligaciones ocasionando el vencimiento de términos en los procesos de cobro coactivo así como omitir y/o retardar la ejecución de medidas cautelares  para favorecimiento propio de un tercero.
</v>
          </cell>
          <cell r="F5" t="str">
            <v>1. Detrimento Patrimonial 
2. Pérdida de imagen y de credibilidad por parte de sus clientes externos e internos.
3. Investigaciones y sanciones por parte de los entes de control.</v>
          </cell>
        </row>
        <row r="6">
          <cell r="B6" t="str">
            <v>GESTIÓN JURÍDICA</v>
          </cell>
          <cell r="C6" t="str">
            <v>Asesorar, representar y coordinar en tematicas relacionadas con procesos judiciales y extrajudiciales a la Agencia Nacional de Mineria, a través del cumplimiento y aplicación de la normatividad vigente.</v>
          </cell>
          <cell r="D6" t="str">
            <v>1. Falta de principios y valores en el cumplimiento de la gestión
2. Lucro</v>
          </cell>
          <cell r="E6" t="str">
            <v xml:space="preserve">Retardar, omitir, malversar y/o tergiversar la información necesaria para ejercer la adecuada defensa judicial de la ANM con la intención de favorecer a un tercero u obtener un interés propio </v>
          </cell>
          <cell r="F6" t="str">
            <v xml:space="preserve">1. Fallos en contra de los intereses de la entidad
2. Posible detrimento Patrimonial, 
3. Investigaciones y sanciones por parte de los entes de control.
</v>
          </cell>
        </row>
        <row r="7">
          <cell r="B7" t="str">
            <v>GESTIÓN JURÍDICA</v>
          </cell>
          <cell r="C7" t="str">
            <v>Asesorar, representar y coordinar en tematicas relacionadas con procesos judiciales y extrajudiciales a la Agencia Nacional de Mineria, a través del cumplimiento y aplicación de la normatividad vigente.</v>
          </cell>
          <cell r="D7" t="str">
            <v>1. Falta de principios y valores en el cumplimiento de la gestión
2. Lucro</v>
          </cell>
          <cell r="E7" t="str">
            <v xml:space="preserve">Destruir, ocultar, desaparecer, adulterar y/o usar indebidamente los documentos que conforman el expediente de los procesos de la dependencia por parte de quien tenga el acceso y/o la custodia con la intención de favorecer a un tercero u obtener un interés propio </v>
          </cell>
          <cell r="F7" t="str">
            <v>1. Imposibilidad de ejercer la debida defensa y gestión de procesos de cobro coactivo 
2. Posible fallos o actos administrativos  adversos a los intereses de la entidad 
3. Reconstrucción del título y el expediente por vía judical (A.A originales)
4. Investigaciones y sanciones por parte de los entes de control.</v>
          </cell>
        </row>
      </sheetData>
      <sheetData sheetId="4">
        <row r="14">
          <cell r="E14">
            <v>1</v>
          </cell>
        </row>
        <row r="15">
          <cell r="E15">
            <v>1</v>
          </cell>
        </row>
        <row r="16">
          <cell r="E16">
            <v>1</v>
          </cell>
        </row>
        <row r="17">
          <cell r="E17">
            <v>1</v>
          </cell>
        </row>
      </sheetData>
      <sheetData sheetId="5">
        <row r="43">
          <cell r="E43">
            <v>11</v>
          </cell>
        </row>
        <row r="44">
          <cell r="E44">
            <v>14</v>
          </cell>
        </row>
        <row r="45">
          <cell r="E45">
            <v>13</v>
          </cell>
        </row>
        <row r="46">
          <cell r="E46">
            <v>11</v>
          </cell>
        </row>
      </sheetData>
      <sheetData sheetId="6"/>
      <sheetData sheetId="7"/>
      <sheetData sheetId="8"/>
      <sheetData sheetId="9"/>
      <sheetData sheetId="10"/>
      <sheetData sheetId="11"/>
      <sheetData sheetId="12">
        <row r="4">
          <cell r="J4" t="str">
            <v>EXTREMA</v>
          </cell>
        </row>
        <row r="5">
          <cell r="J5" t="str">
            <v>ALTA</v>
          </cell>
        </row>
        <row r="6">
          <cell r="J6" t="str">
            <v>MODERADA</v>
          </cell>
        </row>
        <row r="7">
          <cell r="J7" t="str">
            <v>BAJA</v>
          </cell>
        </row>
      </sheetData>
      <sheetData sheetId="13"/>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Contexto"/>
      <sheetName val="Matriz definición"/>
      <sheetName val="Identificacion"/>
      <sheetName val="Probabilidad"/>
      <sheetName val="Impacto"/>
      <sheetName val="R Inherente "/>
      <sheetName val="Controles"/>
      <sheetName val="Matriz Riesgo"/>
      <sheetName val="Clasificación "/>
      <sheetName val="Hoja1"/>
    </sheetNames>
    <sheetDataSet>
      <sheetData sheetId="0"/>
      <sheetData sheetId="1">
        <row r="1">
          <cell r="C1" t="str">
            <v>ADMINISTRACIÓN DE TECNOLOGÍAS E INFORMACIÓN</v>
          </cell>
        </row>
        <row r="2">
          <cell r="C2" t="str">
            <v>Gestionar mediante buenas practicas las tecnologías de información, a través del desarrollo de políticas, proyectos, programas y planes que contribuyan a la integridad, disponibilidad y confidencialidad de la información para los usuarios de la Agencia Nacional de Minería y las partes interesadas.</v>
          </cell>
        </row>
      </sheetData>
      <sheetData sheetId="2"/>
      <sheetData sheetId="3">
        <row r="4">
          <cell r="D4" t="str">
            <v>Rotación de personal 
Definición errónea de los privilegios para acceso por parte de las áreas usuarias.
Inexistencia de administradores funcionales formales en cada área. 
Sistemas de Información y aplicaciones que carecen de funcionalidades que permitan contar con trazabilidad completa de las acciones 
Presupuesto 
Segregación funcional</v>
          </cell>
          <cell r="E4" t="str">
            <v xml:space="preserve">Acceso indebido a la información registrada en la plataforma tecnológica de la Entidad para beneficio de un tercero </v>
          </cell>
          <cell r="F4" t="str">
            <v xml:space="preserve">Afectar el cumplimiento de metas y objetivos de la dependecia
Afecta el cumplimiento de la misón de la Entidad
Pérdida de confianza de la Entidad, afectando su reputación
Pérdida  de recursos económicos
Afecta la prestación de los servicios
Pérdida de información de la Entidad
Investigaciones y sanciones por parte de los entes de control.
Genera pérdida  de credibilidad
Afecta imagen regional
Afecta imagen nacional
 </v>
          </cell>
        </row>
      </sheetData>
      <sheetData sheetId="4">
        <row r="14">
          <cell r="E14">
            <v>3</v>
          </cell>
        </row>
      </sheetData>
      <sheetData sheetId="5"/>
      <sheetData sheetId="6"/>
      <sheetData sheetId="7"/>
      <sheetData sheetId="8"/>
      <sheetData sheetId="9">
        <row r="4">
          <cell r="J4" t="str">
            <v>EXTREMA</v>
          </cell>
        </row>
      </sheetData>
      <sheetData sheetId="10"/>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Contexto"/>
      <sheetName val="Matriz definición"/>
      <sheetName val="Identificacion"/>
      <sheetName val="Probabilidad"/>
      <sheetName val="Impacto"/>
      <sheetName val="R Inherente "/>
      <sheetName val="Controles R1"/>
      <sheetName val="Controles R2"/>
      <sheetName val="Controles R3"/>
      <sheetName val="Matriz Riesgo"/>
      <sheetName val="Clasificación "/>
      <sheetName val="Hoja1"/>
    </sheetNames>
    <sheetDataSet>
      <sheetData sheetId="0"/>
      <sheetData sheetId="1"/>
      <sheetData sheetId="2"/>
      <sheetData sheetId="3">
        <row r="4">
          <cell r="B4" t="str">
            <v>GESTIÓN FINANCIERA</v>
          </cell>
          <cell r="C4" t="str">
            <v>Gestionar los recursos financieros con el fin de generar la información financiera de la Agencia Nacional Minería en el marco de la normatividad vigente, de tal manera que refleje la realidad económica de la entidad para la adecuada toma de decisiones.</v>
          </cell>
          <cell r="D4" t="str">
            <v>1. Ordenar o efectuar pagos sin el lleno de los requisitos legales.
2. Falsificación de documentos soportes para el pago
3. Presiones internas o externas. 
4. Concentración de funciones.  
5. Manipulación de los sistemas de información.
6. Deficientes sistemas de seguridad y control.</v>
          </cell>
          <cell r="E4" t="str">
            <v>Realizar pagos o movimientos financieros obteniendo beneficios propios o favorecimientos a terceros.</v>
          </cell>
          <cell r="F4" t="str">
            <v>1. Sanciones penales, administrativas, pecuniarias o fiscales
2. Detrimento patrimonial.</v>
          </cell>
        </row>
        <row r="5">
          <cell r="B5" t="str">
            <v>GESTIÓN FINANCIERA</v>
          </cell>
          <cell r="C5" t="str">
            <v>Gestionar los recursos financieros con el fin de generar la información financiera de la Agencia Nacional Minería en el marco de la normatividad vigente, de tal manera que refleje la realidad económica de la entidad para la adecuada toma de decisiones.</v>
          </cell>
          <cell r="D5" t="str">
            <v xml:space="preserve">
1. Falta de ética profesional  
2. Deficiencia en la revisión de los documentos soportes
3. Falta de experiencia por parte de la persona que realiza la labor de revisión de documentos. </v>
          </cell>
          <cell r="E5" t="str">
            <v>Perdida de recursos por indebida legalización de comisiones obteniendo beneficios propios o favorecimientos a terceros.</v>
          </cell>
          <cell r="F5" t="str">
            <v>1. Sanciones administrativas, pecuniarias o fiscales
2. Detrimento patrimonial.</v>
          </cell>
        </row>
        <row r="6">
          <cell r="B6" t="str">
            <v>GESTIÓN FINANCIERA</v>
          </cell>
          <cell r="C6" t="str">
            <v>Gestionar los recursos financieros con el fin de generar la información financiera de la Agencia Nacional Minería en el marco de la normatividad vigente, de tal manera que refleje la realidad económica de la entidad para la adecuada toma de decisiones.</v>
          </cell>
          <cell r="D6" t="str">
            <v>1. Procedimientos desactualizados 
2. Falta de ética profesional 
3. Falta de rigurosidad en la verificación de los requisitos.</v>
          </cell>
          <cell r="E6" t="str">
            <v xml:space="preserve">Autorizar la devolución de dineros sin el lleno de los requisitos exigidos, para beneficio propio o ajeno. </v>
          </cell>
          <cell r="F6" t="str">
            <v>1. Sanciones penales, administrativas, pecuniarias o fiscales
2. Detrimento patrimonial.</v>
          </cell>
        </row>
      </sheetData>
      <sheetData sheetId="4">
        <row r="14">
          <cell r="E14">
            <v>1</v>
          </cell>
        </row>
      </sheetData>
      <sheetData sheetId="5">
        <row r="38">
          <cell r="H38">
            <v>8</v>
          </cell>
        </row>
      </sheetData>
      <sheetData sheetId="6"/>
      <sheetData sheetId="7"/>
      <sheetData sheetId="8"/>
      <sheetData sheetId="9"/>
      <sheetData sheetId="10"/>
      <sheetData sheetId="11">
        <row r="4">
          <cell r="J4" t="str">
            <v>EXTREMA</v>
          </cell>
        </row>
        <row r="5">
          <cell r="J5" t="str">
            <v>ALTA</v>
          </cell>
        </row>
        <row r="6">
          <cell r="J6" t="str">
            <v>MODERADA</v>
          </cell>
        </row>
        <row r="7">
          <cell r="J7" t="str">
            <v>BAJA</v>
          </cell>
        </row>
      </sheetData>
      <sheetData sheetId="12"/>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Contexto"/>
      <sheetName val="Matriz definición"/>
      <sheetName val="Identificacion"/>
      <sheetName val="Probabilidad"/>
      <sheetName val="Impacto"/>
      <sheetName val="R Inherente "/>
      <sheetName val="Controles"/>
      <sheetName val="Matriz Riesgo"/>
      <sheetName val="Clasificación "/>
      <sheetName val="Hoja1"/>
    </sheetNames>
    <sheetDataSet>
      <sheetData sheetId="0"/>
      <sheetData sheetId="1">
        <row r="1">
          <cell r="C1" t="str">
            <v>EVALUACIÓN, CONTROL Y MEJORA</v>
          </cell>
        </row>
        <row r="2">
          <cell r="C2" t="str">
            <v>Evaluar la gestión de los procesos de la entidad, así como el cumplimiento de los requisitos técnicos, legales, normativos y de la organización, para el logro de las metas y objetivos institucionales con el fin de contribuir con la mejora el Sistema de Control Interno y el Sistema Integrado de Gestión</v>
          </cell>
        </row>
      </sheetData>
      <sheetData sheetId="2"/>
      <sheetData sheetId="3">
        <row r="4">
          <cell r="D4" t="str">
            <v>1. Posible conflicto de intereses</v>
          </cell>
          <cell r="E4" t="str">
            <v>Inadecuada aplicación de los principios de integridad, parcialidad e independencia por parte de los auditores en los informes generados, para el beneficio propio o de un tercero.</v>
          </cell>
          <cell r="F4" t="str">
            <v>1. Perdida de credibilidad en la Entidad
2. Acciones disciplinarias, fiscales y penales por delitos contra la administración pública.</v>
          </cell>
        </row>
      </sheetData>
      <sheetData sheetId="4">
        <row r="14">
          <cell r="E14">
            <v>3</v>
          </cell>
        </row>
      </sheetData>
      <sheetData sheetId="5">
        <row r="38">
          <cell r="H38">
            <v>15</v>
          </cell>
        </row>
      </sheetData>
      <sheetData sheetId="6"/>
      <sheetData sheetId="7"/>
      <sheetData sheetId="8"/>
      <sheetData sheetId="9">
        <row r="4">
          <cell r="J4" t="str">
            <v>EXTREMA</v>
          </cell>
        </row>
        <row r="5">
          <cell r="J5" t="str">
            <v>ALTA</v>
          </cell>
        </row>
        <row r="6">
          <cell r="J6" t="str">
            <v>MODERADA</v>
          </cell>
        </row>
        <row r="7">
          <cell r="J7" t="str">
            <v>BAJA</v>
          </cell>
        </row>
      </sheetData>
      <sheetData sheetId="1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6.xml"/><Relationship Id="rId1" Type="http://schemas.openxmlformats.org/officeDocument/2006/relationships/printerSettings" Target="../printerSettings/printerSettings5.bin"/><Relationship Id="rId4" Type="http://schemas.openxmlformats.org/officeDocument/2006/relationships/comments" Target="../comments5.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7.xml"/><Relationship Id="rId1" Type="http://schemas.openxmlformats.org/officeDocument/2006/relationships/printerSettings" Target="../printerSettings/printerSettings6.bin"/><Relationship Id="rId4" Type="http://schemas.openxmlformats.org/officeDocument/2006/relationships/comments" Target="../comments6.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8.xml"/><Relationship Id="rId1" Type="http://schemas.openxmlformats.org/officeDocument/2006/relationships/printerSettings" Target="../printerSettings/printerSettings7.bin"/><Relationship Id="rId4" Type="http://schemas.openxmlformats.org/officeDocument/2006/relationships/comments" Target="../comments7.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9.xml"/><Relationship Id="rId1" Type="http://schemas.openxmlformats.org/officeDocument/2006/relationships/printerSettings" Target="../printerSettings/printerSettings8.bin"/><Relationship Id="rId4" Type="http://schemas.openxmlformats.org/officeDocument/2006/relationships/comments" Target="../comments8.x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10.xml"/><Relationship Id="rId1" Type="http://schemas.openxmlformats.org/officeDocument/2006/relationships/printerSettings" Target="../printerSettings/printerSettings9.bin"/><Relationship Id="rId4" Type="http://schemas.openxmlformats.org/officeDocument/2006/relationships/comments" Target="../comments9.x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1.xml"/><Relationship Id="rId1" Type="http://schemas.openxmlformats.org/officeDocument/2006/relationships/printerSettings" Target="../printerSettings/printerSettings10.bin"/><Relationship Id="rId4" Type="http://schemas.openxmlformats.org/officeDocument/2006/relationships/comments" Target="../comments10.xml"/></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12.xml"/><Relationship Id="rId1" Type="http://schemas.openxmlformats.org/officeDocument/2006/relationships/printerSettings" Target="../printerSettings/printerSettings11.bin"/><Relationship Id="rId4" Type="http://schemas.openxmlformats.org/officeDocument/2006/relationships/comments" Target="../comments11.xml"/></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13.xml"/><Relationship Id="rId1" Type="http://schemas.openxmlformats.org/officeDocument/2006/relationships/printerSettings" Target="../printerSettings/printerSettings12.bin"/><Relationship Id="rId4" Type="http://schemas.openxmlformats.org/officeDocument/2006/relationships/comments" Target="../comments12.xml"/></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14.xml"/><Relationship Id="rId1" Type="http://schemas.openxmlformats.org/officeDocument/2006/relationships/printerSettings" Target="../printerSettings/printerSettings13.bin"/><Relationship Id="rId4" Type="http://schemas.openxmlformats.org/officeDocument/2006/relationships/comments" Target="../comments1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L16"/>
  <sheetViews>
    <sheetView showGridLines="0" tabSelected="1" workbookViewId="0">
      <selection activeCell="P10" sqref="P10"/>
    </sheetView>
  </sheetViews>
  <sheetFormatPr baseColWidth="10" defaultRowHeight="20.25" x14ac:dyDescent="0.3"/>
  <cols>
    <col min="1" max="16384" width="11.42578125" style="107"/>
  </cols>
  <sheetData>
    <row r="1" spans="1:12" x14ac:dyDescent="0.3">
      <c r="A1" s="104"/>
      <c r="B1" s="105"/>
      <c r="C1" s="105"/>
      <c r="D1" s="105"/>
      <c r="E1" s="105"/>
      <c r="F1" s="105"/>
      <c r="G1" s="105"/>
      <c r="H1" s="105"/>
      <c r="I1" s="105"/>
      <c r="J1" s="105"/>
      <c r="K1" s="105"/>
      <c r="L1" s="106"/>
    </row>
    <row r="2" spans="1:12" x14ac:dyDescent="0.3">
      <c r="A2" s="128"/>
      <c r="B2" s="129"/>
      <c r="C2" s="129"/>
      <c r="D2" s="129"/>
      <c r="E2" s="129"/>
      <c r="F2" s="129"/>
      <c r="G2" s="129"/>
      <c r="H2" s="129"/>
      <c r="I2" s="129"/>
      <c r="J2" s="129"/>
      <c r="K2" s="129"/>
      <c r="L2" s="130"/>
    </row>
    <row r="3" spans="1:12" x14ac:dyDescent="0.3">
      <c r="A3" s="108"/>
      <c r="B3" s="109"/>
      <c r="C3" s="109"/>
      <c r="D3" s="109"/>
      <c r="E3" s="109"/>
      <c r="F3" s="109"/>
      <c r="G3" s="109"/>
      <c r="H3" s="109"/>
      <c r="I3" s="109"/>
      <c r="J3" s="109"/>
      <c r="K3" s="109"/>
      <c r="L3" s="110"/>
    </row>
    <row r="4" spans="1:12" ht="36.75" customHeight="1" x14ac:dyDescent="0.3">
      <c r="A4" s="131" t="s">
        <v>248</v>
      </c>
      <c r="B4" s="132"/>
      <c r="C4" s="132"/>
      <c r="D4" s="132"/>
      <c r="E4" s="132"/>
      <c r="F4" s="132"/>
      <c r="G4" s="132"/>
      <c r="H4" s="132"/>
      <c r="I4" s="132"/>
      <c r="J4" s="132"/>
      <c r="K4" s="132"/>
      <c r="L4" s="133"/>
    </row>
    <row r="5" spans="1:12" x14ac:dyDescent="0.3">
      <c r="A5" s="131" t="s">
        <v>361</v>
      </c>
      <c r="B5" s="132"/>
      <c r="C5" s="132"/>
      <c r="D5" s="132"/>
      <c r="E5" s="132"/>
      <c r="F5" s="132"/>
      <c r="G5" s="132"/>
      <c r="H5" s="132"/>
      <c r="I5" s="132"/>
      <c r="J5" s="132"/>
      <c r="K5" s="132"/>
      <c r="L5" s="133"/>
    </row>
    <row r="6" spans="1:12" x14ac:dyDescent="0.3">
      <c r="A6" s="131" t="s">
        <v>252</v>
      </c>
      <c r="B6" s="132"/>
      <c r="C6" s="132"/>
      <c r="D6" s="132"/>
      <c r="E6" s="132"/>
      <c r="F6" s="132"/>
      <c r="G6" s="132"/>
      <c r="H6" s="132"/>
      <c r="I6" s="132"/>
      <c r="J6" s="132"/>
      <c r="K6" s="132"/>
      <c r="L6" s="133"/>
    </row>
    <row r="7" spans="1:12" x14ac:dyDescent="0.3">
      <c r="A7" s="108"/>
      <c r="B7" s="109"/>
      <c r="C7" s="109"/>
      <c r="D7" s="109"/>
      <c r="E7" s="109"/>
      <c r="F7" s="109"/>
      <c r="G7" s="109"/>
      <c r="H7" s="109"/>
      <c r="I7" s="109"/>
      <c r="J7" s="109"/>
      <c r="K7" s="109"/>
      <c r="L7" s="110"/>
    </row>
    <row r="8" spans="1:12" x14ac:dyDescent="0.3">
      <c r="A8" s="124" t="s">
        <v>246</v>
      </c>
      <c r="B8" s="125"/>
      <c r="C8" s="125"/>
      <c r="D8" s="125"/>
      <c r="E8" s="125"/>
      <c r="F8" s="125" t="s">
        <v>247</v>
      </c>
      <c r="G8" s="125"/>
      <c r="H8" s="125"/>
      <c r="I8" s="125"/>
      <c r="J8" s="125"/>
      <c r="K8" s="125"/>
      <c r="L8" s="134"/>
    </row>
    <row r="9" spans="1:12" x14ac:dyDescent="0.3">
      <c r="A9" s="124" t="s">
        <v>254</v>
      </c>
      <c r="B9" s="125"/>
      <c r="C9" s="125"/>
      <c r="D9" s="125"/>
      <c r="E9" s="125"/>
      <c r="F9" s="125" t="s">
        <v>253</v>
      </c>
      <c r="G9" s="125"/>
      <c r="H9" s="125"/>
      <c r="I9" s="125"/>
      <c r="J9" s="125"/>
      <c r="K9" s="125"/>
      <c r="L9" s="134"/>
    </row>
    <row r="10" spans="1:12" x14ac:dyDescent="0.3">
      <c r="A10" s="124" t="s">
        <v>259</v>
      </c>
      <c r="B10" s="125"/>
      <c r="C10" s="125"/>
      <c r="D10" s="125"/>
      <c r="E10" s="125"/>
      <c r="F10" s="126"/>
      <c r="G10" s="126"/>
      <c r="H10" s="126"/>
      <c r="I10" s="126"/>
      <c r="J10" s="126"/>
      <c r="K10" s="126"/>
      <c r="L10" s="127"/>
    </row>
    <row r="11" spans="1:12" x14ac:dyDescent="0.3">
      <c r="A11" s="108"/>
      <c r="B11" s="109"/>
      <c r="C11" s="109"/>
      <c r="D11" s="109"/>
      <c r="E11" s="109"/>
      <c r="F11" s="109"/>
      <c r="G11" s="109"/>
      <c r="H11" s="109"/>
      <c r="I11" s="109"/>
      <c r="J11" s="109"/>
      <c r="K11" s="109"/>
      <c r="L11" s="110"/>
    </row>
    <row r="12" spans="1:12" x14ac:dyDescent="0.3">
      <c r="A12" s="108"/>
      <c r="B12" s="109"/>
      <c r="C12" s="109"/>
      <c r="D12" s="109"/>
      <c r="E12" s="109"/>
      <c r="F12" s="109"/>
      <c r="G12" s="109"/>
      <c r="H12" s="109"/>
      <c r="I12" s="109"/>
      <c r="J12" s="109"/>
      <c r="K12" s="109"/>
      <c r="L12" s="110"/>
    </row>
    <row r="13" spans="1:12" ht="21" thickBot="1" x14ac:dyDescent="0.35">
      <c r="A13" s="113" t="s">
        <v>249</v>
      </c>
      <c r="B13" s="111"/>
      <c r="C13" s="111"/>
      <c r="D13" s="111"/>
      <c r="E13" s="111"/>
      <c r="F13" s="111"/>
      <c r="G13" s="111"/>
      <c r="H13" s="111"/>
      <c r="I13" s="111"/>
      <c r="J13" s="111"/>
      <c r="K13" s="111"/>
      <c r="L13" s="112"/>
    </row>
    <row r="15" spans="1:12" x14ac:dyDescent="0.3">
      <c r="A15" s="122" t="s">
        <v>257</v>
      </c>
      <c r="B15" s="123"/>
      <c r="C15" s="123"/>
      <c r="D15" s="123"/>
      <c r="E15" s="123"/>
      <c r="F15" s="123"/>
      <c r="G15" s="123"/>
      <c r="H15" s="123"/>
      <c r="I15" s="123"/>
      <c r="J15" s="123"/>
      <c r="K15" s="123"/>
      <c r="L15" s="123"/>
    </row>
    <row r="16" spans="1:12" ht="95.25" customHeight="1" x14ac:dyDescent="0.3">
      <c r="A16" s="123"/>
      <c r="B16" s="123"/>
      <c r="C16" s="123"/>
      <c r="D16" s="123"/>
      <c r="E16" s="123"/>
      <c r="F16" s="123"/>
      <c r="G16" s="123"/>
      <c r="H16" s="123"/>
      <c r="I16" s="123"/>
      <c r="J16" s="123"/>
      <c r="K16" s="123"/>
      <c r="L16" s="123"/>
    </row>
  </sheetData>
  <mergeCells count="11">
    <mergeCell ref="A15:L16"/>
    <mergeCell ref="A10:E10"/>
    <mergeCell ref="F10:L10"/>
    <mergeCell ref="A2:L2"/>
    <mergeCell ref="A4:L4"/>
    <mergeCell ref="A5:L5"/>
    <mergeCell ref="A8:E8"/>
    <mergeCell ref="F8:L8"/>
    <mergeCell ref="A9:E9"/>
    <mergeCell ref="F9:L9"/>
    <mergeCell ref="A6:L6"/>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249977111117893"/>
  </sheetPr>
  <dimension ref="A1:AI9"/>
  <sheetViews>
    <sheetView view="pageBreakPreview" zoomScaleNormal="78" zoomScaleSheetLayoutView="100" workbookViewId="0">
      <selection sqref="A1:AD2"/>
    </sheetView>
  </sheetViews>
  <sheetFormatPr baseColWidth="10" defaultColWidth="11.42578125" defaultRowHeight="16.5" x14ac:dyDescent="0.3"/>
  <cols>
    <col min="1" max="1" width="6.7109375" style="1" customWidth="1"/>
    <col min="2" max="2" width="20.7109375" style="1" customWidth="1"/>
    <col min="3" max="3" width="20.42578125" style="1" customWidth="1"/>
    <col min="4" max="4" width="22.28515625" style="1" customWidth="1"/>
    <col min="5" max="5" width="22.7109375" style="1" customWidth="1"/>
    <col min="6" max="6" width="33.140625" style="1" customWidth="1"/>
    <col min="7" max="8" width="11.5703125" style="1" customWidth="1"/>
    <col min="9" max="9" width="7.42578125" style="1" hidden="1" customWidth="1"/>
    <col min="10" max="10" width="13.85546875" style="1" customWidth="1"/>
    <col min="11" max="11" width="28.28515625" style="1" customWidth="1"/>
    <col min="12" max="13" width="11.85546875" style="1" customWidth="1"/>
    <col min="14" max="14" width="11.85546875" style="1" hidden="1" customWidth="1"/>
    <col min="15" max="16" width="11.85546875" style="1" customWidth="1"/>
    <col min="17" max="17" width="43.7109375" style="1" customWidth="1"/>
    <col min="18" max="18" width="25.140625" style="1" customWidth="1"/>
    <col min="19" max="19" width="14" style="1" customWidth="1"/>
    <col min="20" max="21" width="15.85546875" style="1" customWidth="1"/>
    <col min="22" max="22" width="76.7109375" style="1" customWidth="1"/>
    <col min="23" max="23" width="62" style="1" customWidth="1"/>
    <col min="24" max="25" width="15.85546875" style="1" customWidth="1"/>
    <col min="26" max="26" width="23.85546875" style="1" customWidth="1"/>
    <col min="27" max="27" width="20.42578125" style="1" customWidth="1"/>
    <col min="28" max="28" width="29.85546875" style="1" hidden="1" customWidth="1"/>
    <col min="29" max="29" width="35" style="1" hidden="1" customWidth="1"/>
    <col min="30" max="30" width="27.5703125" style="1" hidden="1" customWidth="1"/>
    <col min="31" max="31" width="18.5703125" style="1" hidden="1" customWidth="1"/>
    <col min="32" max="32" width="20.85546875" style="1" hidden="1" customWidth="1"/>
    <col min="33" max="33" width="22.28515625" style="1" hidden="1" customWidth="1"/>
    <col min="34" max="34" width="12.140625" style="1" hidden="1" customWidth="1"/>
    <col min="35" max="35" width="10.85546875" style="1" hidden="1" customWidth="1"/>
    <col min="36" max="16384" width="11.42578125" style="1"/>
  </cols>
  <sheetData>
    <row r="1" spans="1:35" ht="42.75" customHeight="1" x14ac:dyDescent="0.3">
      <c r="A1" s="135" t="s">
        <v>161</v>
      </c>
      <c r="B1" s="135"/>
      <c r="C1" s="135"/>
      <c r="D1" s="135"/>
      <c r="E1" s="135"/>
      <c r="F1" s="135"/>
      <c r="G1" s="135"/>
      <c r="H1" s="135"/>
      <c r="I1" s="135"/>
      <c r="J1" s="135"/>
      <c r="K1" s="135"/>
      <c r="L1" s="135"/>
      <c r="M1" s="135"/>
      <c r="N1" s="135"/>
      <c r="O1" s="135"/>
      <c r="P1" s="135"/>
      <c r="Q1" s="135"/>
      <c r="R1" s="135"/>
      <c r="S1" s="135"/>
      <c r="T1" s="135"/>
      <c r="U1" s="135"/>
      <c r="V1" s="135"/>
      <c r="W1" s="135"/>
      <c r="X1" s="135"/>
      <c r="Y1" s="135"/>
      <c r="Z1" s="135"/>
      <c r="AA1" s="135"/>
      <c r="AB1" s="135"/>
      <c r="AC1" s="135"/>
      <c r="AD1" s="136"/>
      <c r="AE1" s="63"/>
      <c r="AF1" s="63"/>
      <c r="AG1" s="137"/>
      <c r="AH1" s="138"/>
      <c r="AI1" s="139"/>
    </row>
    <row r="2" spans="1:35" ht="42.75" customHeight="1" x14ac:dyDescent="0.3">
      <c r="A2" s="135"/>
      <c r="B2" s="135"/>
      <c r="C2" s="135"/>
      <c r="D2" s="135"/>
      <c r="E2" s="135"/>
      <c r="F2" s="135"/>
      <c r="G2" s="135"/>
      <c r="H2" s="135"/>
      <c r="I2" s="135"/>
      <c r="J2" s="135"/>
      <c r="K2" s="135"/>
      <c r="L2" s="135"/>
      <c r="M2" s="135"/>
      <c r="N2" s="135"/>
      <c r="O2" s="135"/>
      <c r="P2" s="135"/>
      <c r="Q2" s="135"/>
      <c r="R2" s="135"/>
      <c r="S2" s="135"/>
      <c r="T2" s="135"/>
      <c r="U2" s="135"/>
      <c r="V2" s="135"/>
      <c r="W2" s="135"/>
      <c r="X2" s="135"/>
      <c r="Y2" s="135"/>
      <c r="Z2" s="135"/>
      <c r="AA2" s="135"/>
      <c r="AB2" s="135"/>
      <c r="AC2" s="135"/>
      <c r="AD2" s="136"/>
      <c r="AE2" s="64"/>
      <c r="AF2" s="64"/>
      <c r="AG2" s="140"/>
      <c r="AH2" s="141"/>
      <c r="AI2" s="142"/>
    </row>
    <row r="3" spans="1:35" ht="33.75" customHeight="1" x14ac:dyDescent="0.3">
      <c r="A3" s="143" t="s">
        <v>0</v>
      </c>
      <c r="B3" s="143"/>
      <c r="C3" s="143"/>
      <c r="D3" s="143"/>
      <c r="E3" s="143"/>
      <c r="F3" s="143"/>
      <c r="G3" s="144" t="s">
        <v>1</v>
      </c>
      <c r="H3" s="144"/>
      <c r="I3" s="144"/>
      <c r="J3" s="144"/>
      <c r="K3" s="40" t="s">
        <v>85</v>
      </c>
      <c r="L3" s="143" t="s">
        <v>2</v>
      </c>
      <c r="M3" s="143"/>
      <c r="N3" s="143"/>
      <c r="O3" s="143"/>
      <c r="P3" s="143"/>
      <c r="Q3" s="143" t="s">
        <v>3</v>
      </c>
      <c r="R3" s="143"/>
      <c r="S3" s="143"/>
      <c r="T3" s="143"/>
      <c r="U3" s="143"/>
      <c r="V3" s="145" t="s">
        <v>4</v>
      </c>
      <c r="W3" s="146"/>
      <c r="X3" s="146"/>
      <c r="Y3" s="146"/>
      <c r="Z3" s="146"/>
      <c r="AA3" s="147"/>
      <c r="AB3" s="145" t="s">
        <v>5</v>
      </c>
      <c r="AC3" s="146"/>
      <c r="AD3" s="146"/>
      <c r="AE3" s="146"/>
      <c r="AF3" s="146"/>
      <c r="AG3" s="146"/>
      <c r="AH3" s="146"/>
      <c r="AI3" s="147"/>
    </row>
    <row r="4" spans="1:35" ht="30" customHeight="1" x14ac:dyDescent="0.3">
      <c r="A4" s="143"/>
      <c r="B4" s="143"/>
      <c r="C4" s="143"/>
      <c r="D4" s="143"/>
      <c r="E4" s="143"/>
      <c r="F4" s="143"/>
      <c r="G4" s="144" t="s">
        <v>6</v>
      </c>
      <c r="H4" s="144"/>
      <c r="I4" s="144"/>
      <c r="J4" s="144"/>
      <c r="K4" s="40" t="s">
        <v>7</v>
      </c>
      <c r="L4" s="144" t="s">
        <v>8</v>
      </c>
      <c r="M4" s="144"/>
      <c r="N4" s="41"/>
      <c r="O4" s="144" t="s">
        <v>9</v>
      </c>
      <c r="P4" s="144"/>
      <c r="Q4" s="143"/>
      <c r="R4" s="143"/>
      <c r="S4" s="143"/>
      <c r="T4" s="143"/>
      <c r="U4" s="143"/>
      <c r="V4" s="148"/>
      <c r="W4" s="149"/>
      <c r="X4" s="149"/>
      <c r="Y4" s="149"/>
      <c r="Z4" s="149"/>
      <c r="AA4" s="150"/>
      <c r="AB4" s="148"/>
      <c r="AC4" s="149"/>
      <c r="AD4" s="149"/>
      <c r="AE4" s="149"/>
      <c r="AF4" s="149"/>
      <c r="AG4" s="149"/>
      <c r="AH4" s="149"/>
      <c r="AI4" s="150"/>
    </row>
    <row r="5" spans="1:35" s="42" customFormat="1" ht="96.75" customHeight="1" x14ac:dyDescent="0.3">
      <c r="A5" s="40" t="s">
        <v>10</v>
      </c>
      <c r="B5" s="40" t="s">
        <v>11</v>
      </c>
      <c r="C5" s="40" t="s">
        <v>12</v>
      </c>
      <c r="D5" s="40" t="s">
        <v>13</v>
      </c>
      <c r="E5" s="40" t="s">
        <v>14</v>
      </c>
      <c r="F5" s="40" t="s">
        <v>15</v>
      </c>
      <c r="G5" s="40" t="s">
        <v>16</v>
      </c>
      <c r="H5" s="40" t="s">
        <v>17</v>
      </c>
      <c r="I5" s="40" t="s">
        <v>18</v>
      </c>
      <c r="J5" s="40" t="s">
        <v>19</v>
      </c>
      <c r="K5" s="40" t="s">
        <v>20</v>
      </c>
      <c r="L5" s="40" t="s">
        <v>16</v>
      </c>
      <c r="M5" s="40" t="s">
        <v>17</v>
      </c>
      <c r="N5" s="40" t="s">
        <v>21</v>
      </c>
      <c r="O5" s="40" t="s">
        <v>22</v>
      </c>
      <c r="P5" s="40" t="s">
        <v>23</v>
      </c>
      <c r="Q5" s="40" t="s">
        <v>24</v>
      </c>
      <c r="R5" s="40" t="s">
        <v>25</v>
      </c>
      <c r="S5" s="40" t="s">
        <v>26</v>
      </c>
      <c r="T5" s="40" t="s">
        <v>27</v>
      </c>
      <c r="U5" s="40" t="s">
        <v>28</v>
      </c>
      <c r="V5" s="40" t="s">
        <v>29</v>
      </c>
      <c r="W5" s="40" t="s">
        <v>30</v>
      </c>
      <c r="X5" s="40" t="s">
        <v>31</v>
      </c>
      <c r="Y5" s="40" t="s">
        <v>32</v>
      </c>
      <c r="Z5" s="40" t="s">
        <v>33</v>
      </c>
      <c r="AA5" s="40" t="s">
        <v>34</v>
      </c>
      <c r="AB5" s="40" t="s">
        <v>35</v>
      </c>
      <c r="AC5" s="40" t="s">
        <v>36</v>
      </c>
      <c r="AD5" s="40" t="s">
        <v>37</v>
      </c>
      <c r="AE5" s="40" t="s">
        <v>32</v>
      </c>
      <c r="AF5" s="40" t="s">
        <v>33</v>
      </c>
      <c r="AG5" s="40" t="s">
        <v>34</v>
      </c>
      <c r="AH5" s="40" t="s">
        <v>38</v>
      </c>
      <c r="AI5" s="40" t="s">
        <v>39</v>
      </c>
    </row>
    <row r="6" spans="1:35" ht="124.5" customHeight="1" x14ac:dyDescent="0.3">
      <c r="A6" s="151">
        <v>1</v>
      </c>
      <c r="B6" s="152" t="str">
        <f>+[1]Identificacion!B4</f>
        <v>DELIMITACIÓN Y DECLARACIÓN DE ÁREAS Y ZONAS DE INTERÉS</v>
      </c>
      <c r="C6" s="153" t="str">
        <f>+[1]Identificacion!C4</f>
        <v>Desarrollar proyectos y acciones orientados a optimizar el uso de los recursos minerales del país teniendo en cuenta los aspectos sociales y económicos</v>
      </c>
      <c r="D6" s="156" t="str">
        <f>+[1]Identificacion!D4</f>
        <v>Intereses particulares por persona(s) de la entidad que tengan acceso o puedan llegar a tener acceso a la información sobre potencial para minerales estratégicos</v>
      </c>
      <c r="E6" s="156" t="str">
        <f>+[1]Identificacion!E4</f>
        <v>Entrega, acceso o filtración de información privilegiada para favorecimiento de terceros (Áreas Estratégicas Mineras)</v>
      </c>
      <c r="F6" s="156" t="str">
        <f>+[1]Identificacion!F4</f>
        <v>1. Pérdida de Áreas con potencial para adjudicar en procesos de selección objetiva
2. Inadecuada adjudicación de AEM 
3. Investigaciones penales y disciplinarias 
4. Desmejoramiento de la imagen institucional y del sector</v>
      </c>
      <c r="G6" s="159">
        <f>+[1]Probabilidad!E14</f>
        <v>3</v>
      </c>
      <c r="H6" s="159">
        <f>+'[1]Impacto R1'!H38</f>
        <v>12</v>
      </c>
      <c r="I6" s="159">
        <f>+G6*H6</f>
        <v>36</v>
      </c>
      <c r="J6" s="164" t="str">
        <f>IF(AND(I6&gt;=0,I6&lt;=10),'[1]Clasificación '!$J$7,IF(Delimitación!I6&lt;=25,'[1]Clasificación '!$J$6,IF(Delimitación!I6&lt;=13,'[1]Clasificación '!$J$5,IF(Delimitación!I6&lt;=100,'[1]Clasificación '!$J$4))))</f>
        <v>EXTREMA</v>
      </c>
      <c r="K6" s="55" t="str">
        <f>+'[1]Controles R1'!F4</f>
        <v>Tenencia y custodia de la información relacionada con áreas con potencial para minerales estratégicos por parte del personal directivo de la VPF y servidores públicos designados para tal fin por parte del Gerente de Promoción</v>
      </c>
      <c r="L6" s="159">
        <v>1</v>
      </c>
      <c r="M6" s="159">
        <v>12</v>
      </c>
      <c r="N6" s="53">
        <f>+L6*M6</f>
        <v>12</v>
      </c>
      <c r="O6" s="164" t="str">
        <f>IF(AND(N6&gt;=0,N6&lt;=4),'[1]Clasificación '!$J$7,IF(Delimitación!N6&lt;=7,'[1]Clasificación '!$J$6,IF(Delimitación!N6&lt;=11,'[1]Clasificación '!$J$5,IF(Delimitación!N6&lt;=25,'[1]Clasificación '!$J$4))))</f>
        <v>EXTREMA</v>
      </c>
      <c r="P6" s="167" t="s">
        <v>41</v>
      </c>
      <c r="Q6" s="74" t="s">
        <v>151</v>
      </c>
      <c r="R6" s="74" t="s">
        <v>152</v>
      </c>
      <c r="S6" s="48">
        <v>43497</v>
      </c>
      <c r="T6" s="49">
        <v>43646</v>
      </c>
      <c r="U6" s="75" t="s">
        <v>153</v>
      </c>
      <c r="V6" s="162" t="s">
        <v>260</v>
      </c>
      <c r="W6" s="93" t="s">
        <v>261</v>
      </c>
      <c r="X6" s="83" t="s">
        <v>264</v>
      </c>
      <c r="Y6" s="178" t="s">
        <v>266</v>
      </c>
      <c r="Z6" s="178" t="s">
        <v>267</v>
      </c>
      <c r="AA6" s="178" t="s">
        <v>267</v>
      </c>
      <c r="AB6" s="50"/>
      <c r="AC6" s="50"/>
      <c r="AD6" s="50"/>
      <c r="AE6" s="50"/>
      <c r="AF6" s="50"/>
      <c r="AG6" s="50"/>
      <c r="AH6" s="50"/>
      <c r="AI6" s="50"/>
    </row>
    <row r="7" spans="1:35" ht="65.25" customHeight="1" x14ac:dyDescent="0.3">
      <c r="A7" s="151"/>
      <c r="B7" s="152"/>
      <c r="C7" s="154"/>
      <c r="D7" s="157"/>
      <c r="E7" s="157"/>
      <c r="F7" s="157"/>
      <c r="G7" s="160"/>
      <c r="H7" s="160"/>
      <c r="I7" s="160"/>
      <c r="J7" s="165"/>
      <c r="K7" s="55" t="str">
        <f>+'[1]Controles R1'!G4</f>
        <v>Suscripción de acuerdo de confidencialidad según el rol que se desempeñe en el proceso</v>
      </c>
      <c r="L7" s="160"/>
      <c r="M7" s="160"/>
      <c r="N7" s="53"/>
      <c r="O7" s="165"/>
      <c r="P7" s="168"/>
      <c r="Q7" s="170" t="s">
        <v>154</v>
      </c>
      <c r="R7" s="170" t="s">
        <v>155</v>
      </c>
      <c r="S7" s="172">
        <v>43500</v>
      </c>
      <c r="T7" s="174">
        <v>43814</v>
      </c>
      <c r="U7" s="176" t="s">
        <v>156</v>
      </c>
      <c r="V7" s="163"/>
      <c r="W7" s="162" t="s">
        <v>262</v>
      </c>
      <c r="X7" s="183" t="s">
        <v>265</v>
      </c>
      <c r="Y7" s="179"/>
      <c r="Z7" s="179"/>
      <c r="AA7" s="179"/>
      <c r="AB7" s="181"/>
      <c r="AC7" s="181"/>
      <c r="AD7" s="181"/>
      <c r="AE7" s="181"/>
      <c r="AF7" s="181"/>
      <c r="AG7" s="181"/>
      <c r="AH7" s="181"/>
      <c r="AI7" s="181"/>
    </row>
    <row r="8" spans="1:35" ht="91.5" customHeight="1" x14ac:dyDescent="0.3">
      <c r="A8" s="151"/>
      <c r="B8" s="152"/>
      <c r="C8" s="155"/>
      <c r="D8" s="158"/>
      <c r="E8" s="158"/>
      <c r="F8" s="158"/>
      <c r="G8" s="161"/>
      <c r="H8" s="161"/>
      <c r="I8" s="161"/>
      <c r="J8" s="166"/>
      <c r="K8" s="55" t="str">
        <f>+'[1]Controles R1'!H4</f>
        <v>Inicio de actuaciones disciplinarias y penales a que hubiere lugar (cuando sea detectada entrega de información privilegiada)</v>
      </c>
      <c r="L8" s="161"/>
      <c r="M8" s="161"/>
      <c r="N8" s="53"/>
      <c r="O8" s="166"/>
      <c r="P8" s="169"/>
      <c r="Q8" s="171"/>
      <c r="R8" s="171"/>
      <c r="S8" s="173"/>
      <c r="T8" s="175"/>
      <c r="U8" s="177"/>
      <c r="V8" s="93" t="s">
        <v>263</v>
      </c>
      <c r="W8" s="163"/>
      <c r="X8" s="184"/>
      <c r="Y8" s="180"/>
      <c r="Z8" s="180"/>
      <c r="AA8" s="180"/>
      <c r="AB8" s="182"/>
      <c r="AC8" s="182"/>
      <c r="AD8" s="182"/>
      <c r="AE8" s="182"/>
      <c r="AF8" s="182"/>
      <c r="AG8" s="182"/>
      <c r="AH8" s="182"/>
      <c r="AI8" s="182"/>
    </row>
    <row r="9" spans="1:35" ht="297" x14ac:dyDescent="0.3">
      <c r="A9" s="53">
        <v>2</v>
      </c>
      <c r="B9" s="76" t="str">
        <f>+[1]Identificacion!B5</f>
        <v>DELIMITACIÓN Y DECLARACIÓN DE ÁREAS Y ZONAS DE INTERÉS</v>
      </c>
      <c r="C9" s="54" t="str">
        <f>+[1]Identificacion!C5</f>
        <v>Desarrollar proyectos y acciones orientados a optimizar el uso de los recursos minerales del país teniendo en cuenta los aspectos sociales y económicos</v>
      </c>
      <c r="D9" s="54" t="str">
        <f>+[1]Identificacion!D5</f>
        <v>1. Falta de práctica de los valores personales e institucionales.
2. Debilidades en los controles definidos para adelantar adecuados ejercicios de seguimiento y monitoreo.</v>
      </c>
      <c r="E9" s="54" t="str">
        <f>+[1]Identificacion!E5</f>
        <v>Favorecer a un tercero con una actuación administrativa que conlleve falsa motivación, alterando la toma de decisiones y el objetivo de la figura de declaración y delimitación de áreas de reserva especial para comunidades mineras.</v>
      </c>
      <c r="F9" s="54" t="str">
        <f>+[1]Identificacion!F5</f>
        <v>1. Desmejoramiento de la imagen institucional.
2. Falta de credibilidad en la Entidad.
3. Incremento de las desigualdades sociales.</v>
      </c>
      <c r="G9" s="53">
        <f>+[1]Probabilidad!E15</f>
        <v>3</v>
      </c>
      <c r="H9" s="53">
        <f>+'[1]Impacto R2'!H38</f>
        <v>15</v>
      </c>
      <c r="I9" s="53">
        <f t="shared" ref="I9" si="0">+G9*H9</f>
        <v>45</v>
      </c>
      <c r="J9" s="57" t="str">
        <f>IF(AND(I9&gt;=0,I9&lt;=10),'[1]Clasificación '!$J$7,IF(Delimitación!I9&lt;=25,'[1]Clasificación '!$J$6,IF(Delimitación!I9&lt;=13,'[1]Clasificación '!$J$5,IF(Delimitación!I9&lt;=100,'[1]Clasificación '!$J$4))))</f>
        <v>EXTREMA</v>
      </c>
      <c r="K9" s="55" t="s">
        <v>157</v>
      </c>
      <c r="L9" s="53">
        <v>1</v>
      </c>
      <c r="M9" s="53">
        <v>15</v>
      </c>
      <c r="N9" s="53">
        <f t="shared" ref="N9" si="1">+L9*M9</f>
        <v>15</v>
      </c>
      <c r="O9" s="57" t="str">
        <f>IF(AND(N9&gt;=0,N9&lt;=4),'[1]Clasificación '!$J$7,IF(Delimitación!N9&lt;=7,'[1]Clasificación '!$J$6,IF(Delimitación!N9&lt;=11,'[1]Clasificación '!$J$5,IF(Delimitación!N9&lt;=25,'[1]Clasificación '!$J$4))))</f>
        <v>EXTREMA</v>
      </c>
      <c r="P9" s="3" t="s">
        <v>41</v>
      </c>
      <c r="Q9" s="54" t="s">
        <v>158</v>
      </c>
      <c r="R9" s="55" t="s">
        <v>159</v>
      </c>
      <c r="S9" s="48">
        <v>43497</v>
      </c>
      <c r="T9" s="49">
        <v>43814</v>
      </c>
      <c r="U9" s="49" t="s">
        <v>160</v>
      </c>
      <c r="V9" s="93" t="s">
        <v>268</v>
      </c>
      <c r="W9" s="93" t="s">
        <v>269</v>
      </c>
      <c r="X9" s="83" t="s">
        <v>265</v>
      </c>
      <c r="Y9" s="83" t="s">
        <v>266</v>
      </c>
      <c r="Z9" s="83" t="s">
        <v>267</v>
      </c>
      <c r="AA9" s="83" t="s">
        <v>270</v>
      </c>
      <c r="AB9" s="50"/>
      <c r="AC9" s="50"/>
      <c r="AD9" s="50"/>
      <c r="AE9" s="50"/>
      <c r="AF9" s="50"/>
      <c r="AG9" s="50"/>
      <c r="AH9" s="50"/>
      <c r="AI9" s="50"/>
    </row>
  </sheetData>
  <mergeCells count="44">
    <mergeCell ref="Y6:Y8"/>
    <mergeCell ref="Z6:Z8"/>
    <mergeCell ref="AA6:AA8"/>
    <mergeCell ref="AI7:AI8"/>
    <mergeCell ref="X7:X8"/>
    <mergeCell ref="AB7:AB8"/>
    <mergeCell ref="AC7:AC8"/>
    <mergeCell ref="AD7:AD8"/>
    <mergeCell ref="AE7:AE8"/>
    <mergeCell ref="AF7:AF8"/>
    <mergeCell ref="AG7:AG8"/>
    <mergeCell ref="AH7:AH8"/>
    <mergeCell ref="F6:F8"/>
    <mergeCell ref="G6:G8"/>
    <mergeCell ref="H6:H8"/>
    <mergeCell ref="I6:I8"/>
    <mergeCell ref="W7:W8"/>
    <mergeCell ref="J6:J8"/>
    <mergeCell ref="L6:L8"/>
    <mergeCell ref="M6:M8"/>
    <mergeCell ref="O6:O8"/>
    <mergeCell ref="P6:P8"/>
    <mergeCell ref="Q7:Q8"/>
    <mergeCell ref="R7:R8"/>
    <mergeCell ref="S7:S8"/>
    <mergeCell ref="T7:T8"/>
    <mergeCell ref="U7:U8"/>
    <mergeCell ref="V6:V7"/>
    <mergeCell ref="A6:A8"/>
    <mergeCell ref="B6:B8"/>
    <mergeCell ref="C6:C8"/>
    <mergeCell ref="D6:D8"/>
    <mergeCell ref="E6:E8"/>
    <mergeCell ref="A1:AD2"/>
    <mergeCell ref="AG1:AI2"/>
    <mergeCell ref="A3:F4"/>
    <mergeCell ref="G3:J3"/>
    <mergeCell ref="L3:P3"/>
    <mergeCell ref="Q3:U4"/>
    <mergeCell ref="V3:AA4"/>
    <mergeCell ref="AB3:AI4"/>
    <mergeCell ref="G4:J4"/>
    <mergeCell ref="L4:M4"/>
    <mergeCell ref="O4:P4"/>
  </mergeCells>
  <pageMargins left="0.70866141732283472" right="0.70866141732283472" top="0.74803149606299213" bottom="0.74803149606299213" header="0.31496062992125984" footer="0.31496062992125984"/>
  <pageSetup scale="40" orientation="landscape" r:id="rId1"/>
  <drawing r:id="rId2"/>
  <legacyDrawing r:id="rId3"/>
  <extLst>
    <ext xmlns:x14="http://schemas.microsoft.com/office/spreadsheetml/2009/9/main" uri="{78C0D931-6437-407d-A8EE-F0AAD7539E65}">
      <x14:conditionalFormattings>
        <x14:conditionalFormatting xmlns:xm="http://schemas.microsoft.com/office/excel/2006/main">
          <x14:cfRule type="containsText" priority="13" operator="containsText" id="{AC08AA4E-45A3-4439-AE99-FDE464BDDE68}">
            <xm:f>NOT(ISERROR(SEARCH('\PLANEACIÓN 2019\RIESGOS 2019\VERSIONES FINALES RIESGOS CORRUPCION 2019\[Mapa de Riesgos de Corrupcion Delimitación Consolidado 2019 Final.xlsx]Clasificación '!#REF!,J6)))</xm:f>
            <xm:f>'\PLANEACIÓN 2019\RIESGOS 2019\VERSIONES FINALES RIESGOS CORRUPCION 2019\[Mapa de Riesgos de Corrupcion Delimitación Consolidado 2019 Final.xlsx]Clasificación '!#REF!</xm:f>
            <x14:dxf>
              <fill>
                <patternFill>
                  <bgColor rgb="FFFF0000"/>
                </patternFill>
              </fill>
            </x14:dxf>
          </x14:cfRule>
          <x14:cfRule type="containsText" priority="14" operator="containsText" id="{A5254057-1B37-4F04-B143-CF79D490183C}">
            <xm:f>NOT(ISERROR(SEARCH('\PLANEACIÓN 2019\RIESGOS 2019\VERSIONES FINALES RIESGOS CORRUPCION 2019\[Mapa de Riesgos de Corrupcion Delimitación Consolidado 2019 Final.xlsx]Clasificación '!#REF!,J6)))</xm:f>
            <xm:f>'\PLANEACIÓN 2019\RIESGOS 2019\VERSIONES FINALES RIESGOS CORRUPCION 2019\[Mapa de Riesgos de Corrupcion Delimitación Consolidado 2019 Final.xlsx]Clasificación '!#REF!</xm:f>
            <x14:dxf>
              <fill>
                <patternFill>
                  <bgColor rgb="FFFFC000"/>
                </patternFill>
              </fill>
            </x14:dxf>
          </x14:cfRule>
          <x14:cfRule type="containsText" priority="15" operator="containsText" id="{8F909DF7-F9E5-4985-8B88-0804E64E919F}">
            <xm:f>NOT(ISERROR(SEARCH('\PLANEACIÓN 2019\RIESGOS 2019\VERSIONES FINALES RIESGOS CORRUPCION 2019\[Mapa de Riesgos de Corrupcion Delimitación Consolidado 2019 Final.xlsx]Clasificación '!#REF!,J6)))</xm:f>
            <xm:f>'\PLANEACIÓN 2019\RIESGOS 2019\VERSIONES FINALES RIESGOS CORRUPCION 2019\[Mapa de Riesgos de Corrupcion Delimitación Consolidado 2019 Final.xlsx]Clasificación '!#REF!</xm:f>
            <x14:dxf>
              <fill>
                <patternFill>
                  <bgColor rgb="FFFFFF00"/>
                </patternFill>
              </fill>
            </x14:dxf>
          </x14:cfRule>
          <x14:cfRule type="containsText" priority="16" operator="containsText" id="{AC4589F5-07E7-40DC-9F79-2ACDBD636116}">
            <xm:f>NOT(ISERROR(SEARCH('\PLANEACIÓN 2019\RIESGOS 2019\VERSIONES FINALES RIESGOS CORRUPCION 2019\[Mapa de Riesgos de Corrupcion Delimitación Consolidado 2019 Final.xlsx]Clasificación '!#REF!,J6)))</xm:f>
            <xm:f>'\PLANEACIÓN 2019\RIESGOS 2019\VERSIONES FINALES RIESGOS CORRUPCION 2019\[Mapa de Riesgos de Corrupcion Delimitación Consolidado 2019 Final.xlsx]Clasificación '!#REF!</xm:f>
            <x14:dxf>
              <fill>
                <patternFill>
                  <bgColor rgb="FF00B050"/>
                </patternFill>
              </fill>
            </x14:dxf>
          </x14:cfRule>
          <xm:sqref>J6</xm:sqref>
        </x14:conditionalFormatting>
        <x14:conditionalFormatting xmlns:xm="http://schemas.microsoft.com/office/excel/2006/main">
          <x14:cfRule type="containsText" priority="9" operator="containsText" id="{74479C4C-81D4-4D1D-9F32-7A12DC270B1D}">
            <xm:f>NOT(ISERROR(SEARCH('\PLANEACIÓN 2019\RIESGOS 2019\VERSIONES FINALES RIESGOS CORRUPCION 2019\[Mapa de Riesgos de Corrupcion Delimitación Consolidado 2019 Final.xlsx]Clasificación '!#REF!,J9)))</xm:f>
            <xm:f>'\PLANEACIÓN 2019\RIESGOS 2019\VERSIONES FINALES RIESGOS CORRUPCION 2019\[Mapa de Riesgos de Corrupcion Delimitación Consolidado 2019 Final.xlsx]Clasificación '!#REF!</xm:f>
            <x14:dxf>
              <fill>
                <patternFill>
                  <bgColor rgb="FFFF0000"/>
                </patternFill>
              </fill>
            </x14:dxf>
          </x14:cfRule>
          <x14:cfRule type="containsText" priority="10" operator="containsText" id="{F93B9614-EE96-4D6F-AD43-30BCBB93DACF}">
            <xm:f>NOT(ISERROR(SEARCH('\PLANEACIÓN 2019\RIESGOS 2019\VERSIONES FINALES RIESGOS CORRUPCION 2019\[Mapa de Riesgos de Corrupcion Delimitación Consolidado 2019 Final.xlsx]Clasificación '!#REF!,J9)))</xm:f>
            <xm:f>'\PLANEACIÓN 2019\RIESGOS 2019\VERSIONES FINALES RIESGOS CORRUPCION 2019\[Mapa de Riesgos de Corrupcion Delimitación Consolidado 2019 Final.xlsx]Clasificación '!#REF!</xm:f>
            <x14:dxf>
              <fill>
                <patternFill>
                  <bgColor rgb="FFFFC000"/>
                </patternFill>
              </fill>
            </x14:dxf>
          </x14:cfRule>
          <x14:cfRule type="containsText" priority="11" operator="containsText" id="{78254C1F-9365-4918-8F66-3DA39C994946}">
            <xm:f>NOT(ISERROR(SEARCH('\PLANEACIÓN 2019\RIESGOS 2019\VERSIONES FINALES RIESGOS CORRUPCION 2019\[Mapa de Riesgos de Corrupcion Delimitación Consolidado 2019 Final.xlsx]Clasificación '!#REF!,J9)))</xm:f>
            <xm:f>'\PLANEACIÓN 2019\RIESGOS 2019\VERSIONES FINALES RIESGOS CORRUPCION 2019\[Mapa de Riesgos de Corrupcion Delimitación Consolidado 2019 Final.xlsx]Clasificación '!#REF!</xm:f>
            <x14:dxf>
              <fill>
                <patternFill>
                  <bgColor rgb="FFFFFF00"/>
                </patternFill>
              </fill>
            </x14:dxf>
          </x14:cfRule>
          <x14:cfRule type="containsText" priority="12" operator="containsText" id="{3C867DCF-1966-46EA-9E4F-1CD1FCDC5809}">
            <xm:f>NOT(ISERROR(SEARCH('\PLANEACIÓN 2019\RIESGOS 2019\VERSIONES FINALES RIESGOS CORRUPCION 2019\[Mapa de Riesgos de Corrupcion Delimitación Consolidado 2019 Final.xlsx]Clasificación '!#REF!,J9)))</xm:f>
            <xm:f>'\PLANEACIÓN 2019\RIESGOS 2019\VERSIONES FINALES RIESGOS CORRUPCION 2019\[Mapa de Riesgos de Corrupcion Delimitación Consolidado 2019 Final.xlsx]Clasificación '!#REF!</xm:f>
            <x14:dxf>
              <fill>
                <patternFill>
                  <bgColor rgb="FF00B050"/>
                </patternFill>
              </fill>
            </x14:dxf>
          </x14:cfRule>
          <xm:sqref>J9</xm:sqref>
        </x14:conditionalFormatting>
        <x14:conditionalFormatting xmlns:xm="http://schemas.microsoft.com/office/excel/2006/main">
          <x14:cfRule type="containsText" priority="5" operator="containsText" id="{D74DFE40-288F-46C3-8D3A-078D23B1B367}">
            <xm:f>NOT(ISERROR(SEARCH('\PLANEACIÓN 2019\RIESGOS 2019\VERSIONES FINALES RIESGOS CORRUPCION 2019\[Mapa de Riesgos de Corrupcion Delimitación Consolidado 2019 Final.xlsx]Clasificación '!#REF!,O6)))</xm:f>
            <xm:f>'\PLANEACIÓN 2019\RIESGOS 2019\VERSIONES FINALES RIESGOS CORRUPCION 2019\[Mapa de Riesgos de Corrupcion Delimitación Consolidado 2019 Final.xlsx]Clasificación '!#REF!</xm:f>
            <x14:dxf>
              <fill>
                <patternFill>
                  <bgColor rgb="FFFF0000"/>
                </patternFill>
              </fill>
            </x14:dxf>
          </x14:cfRule>
          <x14:cfRule type="containsText" priority="6" operator="containsText" id="{9D0B9837-49E2-475A-9675-BA54EA9504E0}">
            <xm:f>NOT(ISERROR(SEARCH('\PLANEACIÓN 2019\RIESGOS 2019\VERSIONES FINALES RIESGOS CORRUPCION 2019\[Mapa de Riesgos de Corrupcion Delimitación Consolidado 2019 Final.xlsx]Clasificación '!#REF!,O6)))</xm:f>
            <xm:f>'\PLANEACIÓN 2019\RIESGOS 2019\VERSIONES FINALES RIESGOS CORRUPCION 2019\[Mapa de Riesgos de Corrupcion Delimitación Consolidado 2019 Final.xlsx]Clasificación '!#REF!</xm:f>
            <x14:dxf>
              <fill>
                <patternFill>
                  <bgColor rgb="FFFFC000"/>
                </patternFill>
              </fill>
            </x14:dxf>
          </x14:cfRule>
          <x14:cfRule type="containsText" priority="7" operator="containsText" id="{875A801F-6495-498D-AB00-28C778D5E08A}">
            <xm:f>NOT(ISERROR(SEARCH('\PLANEACIÓN 2019\RIESGOS 2019\VERSIONES FINALES RIESGOS CORRUPCION 2019\[Mapa de Riesgos de Corrupcion Delimitación Consolidado 2019 Final.xlsx]Clasificación '!#REF!,O6)))</xm:f>
            <xm:f>'\PLANEACIÓN 2019\RIESGOS 2019\VERSIONES FINALES RIESGOS CORRUPCION 2019\[Mapa de Riesgos de Corrupcion Delimitación Consolidado 2019 Final.xlsx]Clasificación '!#REF!</xm:f>
            <x14:dxf>
              <fill>
                <patternFill>
                  <bgColor rgb="FFFFFF00"/>
                </patternFill>
              </fill>
            </x14:dxf>
          </x14:cfRule>
          <x14:cfRule type="containsText" priority="8" operator="containsText" id="{4C1D7687-CFA6-4A8A-B675-BB6352A769D1}">
            <xm:f>NOT(ISERROR(SEARCH('\PLANEACIÓN 2019\RIESGOS 2019\VERSIONES FINALES RIESGOS CORRUPCION 2019\[Mapa de Riesgos de Corrupcion Delimitación Consolidado 2019 Final.xlsx]Clasificación '!#REF!,O6)))</xm:f>
            <xm:f>'\PLANEACIÓN 2019\RIESGOS 2019\VERSIONES FINALES RIESGOS CORRUPCION 2019\[Mapa de Riesgos de Corrupcion Delimitación Consolidado 2019 Final.xlsx]Clasificación '!#REF!</xm:f>
            <x14:dxf>
              <fill>
                <patternFill>
                  <bgColor rgb="FF00B050"/>
                </patternFill>
              </fill>
            </x14:dxf>
          </x14:cfRule>
          <xm:sqref>O6</xm:sqref>
        </x14:conditionalFormatting>
        <x14:conditionalFormatting xmlns:xm="http://schemas.microsoft.com/office/excel/2006/main">
          <x14:cfRule type="containsText" priority="1" operator="containsText" id="{7CC7A7AD-3BA5-40DB-8C4E-62732279D631}">
            <xm:f>NOT(ISERROR(SEARCH('\PLANEACIÓN 2019\RIESGOS 2019\VERSIONES FINALES RIESGOS CORRUPCION 2019\[Mapa de Riesgos de Corrupcion Delimitación Consolidado 2019 Final.xlsx]Clasificación '!#REF!,O9)))</xm:f>
            <xm:f>'\PLANEACIÓN 2019\RIESGOS 2019\VERSIONES FINALES RIESGOS CORRUPCION 2019\[Mapa de Riesgos de Corrupcion Delimitación Consolidado 2019 Final.xlsx]Clasificación '!#REF!</xm:f>
            <x14:dxf>
              <fill>
                <patternFill>
                  <bgColor rgb="FFFF0000"/>
                </patternFill>
              </fill>
            </x14:dxf>
          </x14:cfRule>
          <x14:cfRule type="containsText" priority="2" operator="containsText" id="{39EDC422-9642-45FA-9C98-BA1F61235E29}">
            <xm:f>NOT(ISERROR(SEARCH('\PLANEACIÓN 2019\RIESGOS 2019\VERSIONES FINALES RIESGOS CORRUPCION 2019\[Mapa de Riesgos de Corrupcion Delimitación Consolidado 2019 Final.xlsx]Clasificación '!#REF!,O9)))</xm:f>
            <xm:f>'\PLANEACIÓN 2019\RIESGOS 2019\VERSIONES FINALES RIESGOS CORRUPCION 2019\[Mapa de Riesgos de Corrupcion Delimitación Consolidado 2019 Final.xlsx]Clasificación '!#REF!</xm:f>
            <x14:dxf>
              <fill>
                <patternFill>
                  <bgColor rgb="FFFFC000"/>
                </patternFill>
              </fill>
            </x14:dxf>
          </x14:cfRule>
          <x14:cfRule type="containsText" priority="3" operator="containsText" id="{21CD72C6-2BB5-45D6-900B-F17E5DB8D9FE}">
            <xm:f>NOT(ISERROR(SEARCH('\PLANEACIÓN 2019\RIESGOS 2019\VERSIONES FINALES RIESGOS CORRUPCION 2019\[Mapa de Riesgos de Corrupcion Delimitación Consolidado 2019 Final.xlsx]Clasificación '!#REF!,O9)))</xm:f>
            <xm:f>'\PLANEACIÓN 2019\RIESGOS 2019\VERSIONES FINALES RIESGOS CORRUPCION 2019\[Mapa de Riesgos de Corrupcion Delimitación Consolidado 2019 Final.xlsx]Clasificación '!#REF!</xm:f>
            <x14:dxf>
              <fill>
                <patternFill>
                  <bgColor rgb="FFFFFF00"/>
                </patternFill>
              </fill>
            </x14:dxf>
          </x14:cfRule>
          <x14:cfRule type="containsText" priority="4" operator="containsText" id="{FA027B0C-4B72-4AE6-B861-E082B9AC87E6}">
            <xm:f>NOT(ISERROR(SEARCH('\PLANEACIÓN 2019\RIESGOS 2019\VERSIONES FINALES RIESGOS CORRUPCION 2019\[Mapa de Riesgos de Corrupcion Delimitación Consolidado 2019 Final.xlsx]Clasificación '!#REF!,O9)))</xm:f>
            <xm:f>'\PLANEACIÓN 2019\RIESGOS 2019\VERSIONES FINALES RIESGOS CORRUPCION 2019\[Mapa de Riesgos de Corrupcion Delimitación Consolidado 2019 Final.xlsx]Clasificación '!#REF!</xm:f>
            <x14:dxf>
              <fill>
                <patternFill>
                  <bgColor rgb="FF00B050"/>
                </patternFill>
              </fill>
            </x14:dxf>
          </x14:cfRule>
          <xm:sqref>O9</xm:sqref>
        </x14:conditionalFormatting>
      </x14:conditionalFormattings>
    </ext>
    <ext xmlns:x14="http://schemas.microsoft.com/office/spreadsheetml/2009/9/main" uri="{CCE6A557-97BC-4b89-ADB6-D9C93CAAB3DF}">
      <x14:dataValidations xmlns:xm="http://schemas.microsoft.com/office/excel/2006/main" count="5">
        <x14:dataValidation type="list" allowBlank="1" showInputMessage="1" showErrorMessage="1">
          <x14:formula1>
            <xm:f>[1]Hoja1!#REF!</xm:f>
          </x14:formula1>
          <xm:sqref>AD6:AD7 AD9</xm:sqref>
        </x14:dataValidation>
        <x14:dataValidation type="list" allowBlank="1" showInputMessage="1" showErrorMessage="1">
          <x14:formula1>
            <xm:f>[1]Hoja1!#REF!</xm:f>
          </x14:formula1>
          <xm:sqref>AE6:AE7 AE9</xm:sqref>
        </x14:dataValidation>
        <x14:dataValidation type="list" allowBlank="1" showInputMessage="1" showErrorMessage="1">
          <x14:formula1>
            <xm:f>'[2]Clasificación del Riesgo'!#REF!</xm:f>
          </x14:formula1>
          <xm:sqref>X6:X8 Y6</xm:sqref>
        </x14:dataValidation>
        <x14:dataValidation type="list" allowBlank="1" showInputMessage="1" showErrorMessage="1">
          <x14:formula1>
            <xm:f>'[1]Clasificación del Riesgo'!#REF!</xm:f>
          </x14:formula1>
          <xm:sqref>Y9</xm:sqref>
        </x14:dataValidation>
        <x14:dataValidation type="list" allowBlank="1" showInputMessage="1" showErrorMessage="1">
          <x14:formula1>
            <xm:f>'[1]Clasificación del Riesgo'!#REF!</xm:f>
          </x14:formula1>
          <xm:sqref>X9</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249977111117893"/>
  </sheetPr>
  <dimension ref="A1:AI8"/>
  <sheetViews>
    <sheetView view="pageBreakPreview" zoomScale="80" zoomScaleNormal="78" zoomScaleSheetLayoutView="80" workbookViewId="0">
      <selection activeCell="A6" sqref="A6:A8"/>
    </sheetView>
  </sheetViews>
  <sheetFormatPr baseColWidth="10" defaultRowHeight="16.5" x14ac:dyDescent="0.3"/>
  <cols>
    <col min="1" max="1" width="6.7109375" style="1" customWidth="1"/>
    <col min="2" max="2" width="20.7109375" style="1" customWidth="1"/>
    <col min="3" max="3" width="20.42578125" style="1" customWidth="1"/>
    <col min="4" max="4" width="24.140625" style="1" customWidth="1"/>
    <col min="5" max="5" width="22.7109375" style="1" customWidth="1"/>
    <col min="6" max="6" width="33.140625" style="1" customWidth="1"/>
    <col min="7" max="7" width="11.5703125" style="1" customWidth="1"/>
    <col min="8" max="8" width="13.42578125" style="1" customWidth="1"/>
    <col min="9" max="9" width="10.28515625" style="1" hidden="1" customWidth="1"/>
    <col min="10" max="10" width="13.85546875" style="1" customWidth="1"/>
    <col min="11" max="11" width="47.85546875" style="1" customWidth="1"/>
    <col min="12" max="13" width="11.85546875" style="1" customWidth="1"/>
    <col min="14" max="14" width="11.85546875" style="1" hidden="1" customWidth="1"/>
    <col min="15" max="15" width="15" style="1" customWidth="1"/>
    <col min="16" max="16" width="11.85546875" style="1" customWidth="1"/>
    <col min="17" max="17" width="43.7109375" style="1" customWidth="1"/>
    <col min="18" max="18" width="25.140625" style="1" customWidth="1"/>
    <col min="19" max="19" width="14" style="1" customWidth="1"/>
    <col min="20" max="21" width="15.85546875" style="1" customWidth="1"/>
    <col min="22" max="22" width="64.42578125" style="1" customWidth="1"/>
    <col min="23" max="23" width="54.28515625" style="1" customWidth="1"/>
    <col min="24" max="25" width="15.85546875" style="1" customWidth="1"/>
    <col min="26" max="26" width="23.85546875" style="1" customWidth="1"/>
    <col min="27" max="27" width="20.42578125" style="1" customWidth="1"/>
    <col min="28" max="28" width="29.85546875" style="1" hidden="1" customWidth="1"/>
    <col min="29" max="29" width="35" style="1" hidden="1" customWidth="1"/>
    <col min="30" max="30" width="27.5703125" style="1" hidden="1" customWidth="1"/>
    <col min="31" max="31" width="18.5703125" style="1" hidden="1" customWidth="1"/>
    <col min="32" max="32" width="20.85546875" style="1" hidden="1" customWidth="1"/>
    <col min="33" max="33" width="22.28515625" style="1" hidden="1" customWidth="1"/>
    <col min="34" max="34" width="12.140625" style="1" hidden="1" customWidth="1"/>
    <col min="35" max="35" width="10.85546875" style="1" hidden="1" customWidth="1"/>
    <col min="36" max="16384" width="11.42578125" style="1"/>
  </cols>
  <sheetData>
    <row r="1" spans="1:35" ht="42.75" customHeight="1" x14ac:dyDescent="0.3">
      <c r="A1" s="135" t="s">
        <v>166</v>
      </c>
      <c r="B1" s="135"/>
      <c r="C1" s="135"/>
      <c r="D1" s="135"/>
      <c r="E1" s="135"/>
      <c r="F1" s="135"/>
      <c r="G1" s="135"/>
      <c r="H1" s="135"/>
      <c r="I1" s="135"/>
      <c r="J1" s="135"/>
      <c r="K1" s="135"/>
      <c r="L1" s="135"/>
      <c r="M1" s="135"/>
      <c r="N1" s="135"/>
      <c r="O1" s="135"/>
      <c r="P1" s="135"/>
      <c r="Q1" s="135"/>
      <c r="R1" s="135"/>
      <c r="S1" s="135"/>
      <c r="T1" s="135"/>
      <c r="U1" s="135"/>
      <c r="V1" s="135"/>
      <c r="W1" s="135"/>
      <c r="X1" s="135"/>
      <c r="Y1" s="135"/>
      <c r="Z1" s="135"/>
      <c r="AA1" s="135"/>
      <c r="AB1" s="135"/>
      <c r="AC1" s="135"/>
      <c r="AD1" s="136"/>
      <c r="AE1" s="63"/>
      <c r="AF1" s="63"/>
      <c r="AG1" s="137"/>
      <c r="AH1" s="138"/>
      <c r="AI1" s="139"/>
    </row>
    <row r="2" spans="1:35" ht="42.75" customHeight="1" x14ac:dyDescent="0.3">
      <c r="A2" s="135"/>
      <c r="B2" s="135"/>
      <c r="C2" s="135"/>
      <c r="D2" s="135"/>
      <c r="E2" s="135"/>
      <c r="F2" s="135"/>
      <c r="G2" s="135"/>
      <c r="H2" s="135"/>
      <c r="I2" s="135"/>
      <c r="J2" s="135"/>
      <c r="K2" s="135"/>
      <c r="L2" s="135"/>
      <c r="M2" s="135"/>
      <c r="N2" s="135"/>
      <c r="O2" s="135"/>
      <c r="P2" s="135"/>
      <c r="Q2" s="135"/>
      <c r="R2" s="135"/>
      <c r="S2" s="135"/>
      <c r="T2" s="135"/>
      <c r="U2" s="135"/>
      <c r="V2" s="135"/>
      <c r="W2" s="135"/>
      <c r="X2" s="135"/>
      <c r="Y2" s="135"/>
      <c r="Z2" s="135"/>
      <c r="AA2" s="135"/>
      <c r="AB2" s="135"/>
      <c r="AC2" s="135"/>
      <c r="AD2" s="136"/>
      <c r="AE2" s="64"/>
      <c r="AF2" s="64"/>
      <c r="AG2" s="140"/>
      <c r="AH2" s="141"/>
      <c r="AI2" s="142"/>
    </row>
    <row r="3" spans="1:35" ht="33.75" customHeight="1" x14ac:dyDescent="0.3">
      <c r="A3" s="143" t="s">
        <v>0</v>
      </c>
      <c r="B3" s="143"/>
      <c r="C3" s="143"/>
      <c r="D3" s="143"/>
      <c r="E3" s="143"/>
      <c r="F3" s="143"/>
      <c r="G3" s="144" t="s">
        <v>1</v>
      </c>
      <c r="H3" s="144"/>
      <c r="I3" s="144"/>
      <c r="J3" s="144"/>
      <c r="K3" s="40" t="s">
        <v>85</v>
      </c>
      <c r="L3" s="143" t="s">
        <v>2</v>
      </c>
      <c r="M3" s="143"/>
      <c r="N3" s="143"/>
      <c r="O3" s="143"/>
      <c r="P3" s="143"/>
      <c r="Q3" s="143" t="s">
        <v>3</v>
      </c>
      <c r="R3" s="143"/>
      <c r="S3" s="143"/>
      <c r="T3" s="143"/>
      <c r="U3" s="143"/>
      <c r="V3" s="145" t="s">
        <v>4</v>
      </c>
      <c r="W3" s="146"/>
      <c r="X3" s="146"/>
      <c r="Y3" s="146"/>
      <c r="Z3" s="146"/>
      <c r="AA3" s="147"/>
      <c r="AB3" s="145" t="s">
        <v>5</v>
      </c>
      <c r="AC3" s="146"/>
      <c r="AD3" s="146"/>
      <c r="AE3" s="146"/>
      <c r="AF3" s="146"/>
      <c r="AG3" s="146"/>
      <c r="AH3" s="146"/>
      <c r="AI3" s="147"/>
    </row>
    <row r="4" spans="1:35" ht="30" customHeight="1" x14ac:dyDescent="0.3">
      <c r="A4" s="143"/>
      <c r="B4" s="143"/>
      <c r="C4" s="143"/>
      <c r="D4" s="143"/>
      <c r="E4" s="143"/>
      <c r="F4" s="143"/>
      <c r="G4" s="144" t="s">
        <v>6</v>
      </c>
      <c r="H4" s="144"/>
      <c r="I4" s="144"/>
      <c r="J4" s="144"/>
      <c r="K4" s="40" t="s">
        <v>7</v>
      </c>
      <c r="L4" s="144" t="s">
        <v>8</v>
      </c>
      <c r="M4" s="144"/>
      <c r="N4" s="41"/>
      <c r="O4" s="144" t="s">
        <v>9</v>
      </c>
      <c r="P4" s="144"/>
      <c r="Q4" s="143"/>
      <c r="R4" s="143"/>
      <c r="S4" s="143"/>
      <c r="T4" s="143"/>
      <c r="U4" s="143"/>
      <c r="V4" s="148"/>
      <c r="W4" s="149"/>
      <c r="X4" s="149"/>
      <c r="Y4" s="149"/>
      <c r="Z4" s="149"/>
      <c r="AA4" s="150"/>
      <c r="AB4" s="148"/>
      <c r="AC4" s="149"/>
      <c r="AD4" s="149"/>
      <c r="AE4" s="149"/>
      <c r="AF4" s="149"/>
      <c r="AG4" s="149"/>
      <c r="AH4" s="149"/>
      <c r="AI4" s="150"/>
    </row>
    <row r="5" spans="1:35" s="42" customFormat="1" ht="96.75" customHeight="1" x14ac:dyDescent="0.3">
      <c r="A5" s="40" t="s">
        <v>10</v>
      </c>
      <c r="B5" s="40" t="s">
        <v>11</v>
      </c>
      <c r="C5" s="40" t="s">
        <v>12</v>
      </c>
      <c r="D5" s="40" t="s">
        <v>13</v>
      </c>
      <c r="E5" s="40" t="s">
        <v>14</v>
      </c>
      <c r="F5" s="40" t="s">
        <v>15</v>
      </c>
      <c r="G5" s="40" t="s">
        <v>16</v>
      </c>
      <c r="H5" s="40" t="s">
        <v>17</v>
      </c>
      <c r="I5" s="40" t="s">
        <v>18</v>
      </c>
      <c r="J5" s="40" t="s">
        <v>19</v>
      </c>
      <c r="K5" s="78" t="s">
        <v>20</v>
      </c>
      <c r="L5" s="40" t="s">
        <v>16</v>
      </c>
      <c r="M5" s="40" t="s">
        <v>17</v>
      </c>
      <c r="N5" s="40" t="s">
        <v>21</v>
      </c>
      <c r="O5" s="40" t="s">
        <v>22</v>
      </c>
      <c r="P5" s="40" t="s">
        <v>23</v>
      </c>
      <c r="Q5" s="40" t="s">
        <v>24</v>
      </c>
      <c r="R5" s="40" t="s">
        <v>25</v>
      </c>
      <c r="S5" s="40" t="s">
        <v>26</v>
      </c>
      <c r="T5" s="40" t="s">
        <v>27</v>
      </c>
      <c r="U5" s="40" t="s">
        <v>28</v>
      </c>
      <c r="V5" s="40" t="s">
        <v>29</v>
      </c>
      <c r="W5" s="40" t="s">
        <v>30</v>
      </c>
      <c r="X5" s="40" t="s">
        <v>31</v>
      </c>
      <c r="Y5" s="40" t="s">
        <v>32</v>
      </c>
      <c r="Z5" s="40" t="s">
        <v>33</v>
      </c>
      <c r="AA5" s="40" t="s">
        <v>34</v>
      </c>
      <c r="AB5" s="40" t="s">
        <v>35</v>
      </c>
      <c r="AC5" s="40" t="s">
        <v>36</v>
      </c>
      <c r="AD5" s="40" t="s">
        <v>37</v>
      </c>
      <c r="AE5" s="40" t="s">
        <v>32</v>
      </c>
      <c r="AF5" s="40" t="s">
        <v>33</v>
      </c>
      <c r="AG5" s="40" t="s">
        <v>34</v>
      </c>
      <c r="AH5" s="40" t="s">
        <v>38</v>
      </c>
      <c r="AI5" s="40" t="s">
        <v>39</v>
      </c>
    </row>
    <row r="6" spans="1:35" ht="95.25" customHeight="1" x14ac:dyDescent="0.3">
      <c r="A6" s="159">
        <v>1</v>
      </c>
      <c r="B6" s="185" t="str">
        <f>+[3]Contexto!C1</f>
        <v>GESTION DE LA INVERSION MINERA</v>
      </c>
      <c r="C6" s="153" t="str">
        <f>+[3]Contexto!C2</f>
        <v>Gestionar las actividades o mecanismos que contribuyan a la divulgación de las estrategias de Promoción de la Agencia Nacional de Minería (ANM), con el fin de promover la inversión en el sector minero colombiano.</v>
      </c>
      <c r="D6" s="153" t="str">
        <f>+[3]Identificacion!D4</f>
        <v>1. Intereses particulares por persona(s) de la Entidad que tengan acceso a la información relacionada con los bloques de AEM  a ofertar.
2. Debilidades en la seguridad de la información que se produce en el proceso.
3. Debilidades en los controles de acceso a información sensible.</v>
      </c>
      <c r="E6" s="153" t="str">
        <f>+[3]Identificacion!E4</f>
        <v>Entrega, acceso o filtración de información privilegiada para favorecimiento de terceros (durante el proceso de selección para la adjudicación de Áreas Estratégicas Mineras)</v>
      </c>
      <c r="F6" s="153" t="str">
        <f>+[3]Identificacion!F4</f>
        <v>1. Inadecuada adjudicación de AEM
2. Investigaciones penales, fiscales y disciplinarias
3. Detrimento de la imagen de la Entidad ante sus grupos de valor.
4. Demandas y demás acciones jurídicas.</v>
      </c>
      <c r="G6" s="159">
        <f>+[3]Probabilidad!E14</f>
        <v>3</v>
      </c>
      <c r="H6" s="159">
        <f>+[3]Impacto!C31</f>
        <v>12</v>
      </c>
      <c r="I6" s="159">
        <f>+G6*H6</f>
        <v>36</v>
      </c>
      <c r="J6" s="187" t="str">
        <f>IF(AND(I6&gt;=0,I6&lt;=10),'[3]Clasificación '!$J$7,IF('Inversion '!I6&lt;=25,'[3]Clasificación '!$J$6,IF('Inversion '!I6&lt;=35,'[3]Clasificación '!$J$5,IF('Inversion '!I6&lt;=36,'[3]Clasificación '!$J$4))))</f>
        <v>EXTREMA</v>
      </c>
      <c r="K6" s="79" t="s">
        <v>162</v>
      </c>
      <c r="L6" s="189">
        <v>1</v>
      </c>
      <c r="M6" s="159">
        <v>12</v>
      </c>
      <c r="N6" s="159">
        <f>+L6*M6</f>
        <v>12</v>
      </c>
      <c r="O6" s="164" t="str">
        <f>IF(AND(N6&gt;=0,N6&lt;=4),'[3]Clasificación '!$J$7,IF('Inversion '!N6&lt;=7,'[3]Clasificación '!$J$6,IF('Inversion '!N6&lt;=11,'[3]Clasificación '!$J$5,IF('Inversion '!N6&lt;=12,'[3]Clasificación '!$J$4))))</f>
        <v>EXTREMA</v>
      </c>
      <c r="P6" s="159" t="s">
        <v>41</v>
      </c>
      <c r="Q6" s="74" t="s">
        <v>151</v>
      </c>
      <c r="R6" s="74" t="s">
        <v>152</v>
      </c>
      <c r="S6" s="48">
        <v>43497</v>
      </c>
      <c r="T6" s="49">
        <v>43646</v>
      </c>
      <c r="U6" s="74" t="s">
        <v>153</v>
      </c>
      <c r="V6" s="162" t="s">
        <v>271</v>
      </c>
      <c r="W6" s="93" t="s">
        <v>261</v>
      </c>
      <c r="X6" s="83" t="s">
        <v>264</v>
      </c>
      <c r="Y6" s="178" t="s">
        <v>266</v>
      </c>
      <c r="Z6" s="178" t="s">
        <v>267</v>
      </c>
      <c r="AA6" s="178" t="s">
        <v>267</v>
      </c>
      <c r="AB6" s="50"/>
      <c r="AC6" s="50"/>
      <c r="AD6" s="50"/>
      <c r="AE6" s="50"/>
      <c r="AF6" s="50"/>
      <c r="AG6" s="50"/>
      <c r="AH6" s="50"/>
      <c r="AI6" s="50"/>
    </row>
    <row r="7" spans="1:35" ht="95.25" customHeight="1" x14ac:dyDescent="0.3">
      <c r="A7" s="160"/>
      <c r="B7" s="186"/>
      <c r="C7" s="154"/>
      <c r="D7" s="154"/>
      <c r="E7" s="154"/>
      <c r="F7" s="154"/>
      <c r="G7" s="160"/>
      <c r="H7" s="160"/>
      <c r="I7" s="160"/>
      <c r="J7" s="188"/>
      <c r="K7" s="80" t="s">
        <v>163</v>
      </c>
      <c r="L7" s="190"/>
      <c r="M7" s="160"/>
      <c r="N7" s="160"/>
      <c r="O7" s="165"/>
      <c r="P7" s="160"/>
      <c r="Q7" s="170" t="s">
        <v>164</v>
      </c>
      <c r="R7" s="170" t="s">
        <v>155</v>
      </c>
      <c r="S7" s="172">
        <v>43500</v>
      </c>
      <c r="T7" s="174">
        <v>43814</v>
      </c>
      <c r="U7" s="170" t="s">
        <v>167</v>
      </c>
      <c r="V7" s="163"/>
      <c r="W7" s="162" t="s">
        <v>262</v>
      </c>
      <c r="X7" s="183" t="s">
        <v>265</v>
      </c>
      <c r="Y7" s="179"/>
      <c r="Z7" s="179"/>
      <c r="AA7" s="179"/>
      <c r="AB7" s="174"/>
      <c r="AC7" s="174"/>
      <c r="AD7" s="174"/>
      <c r="AE7" s="174"/>
      <c r="AF7" s="174"/>
      <c r="AG7" s="174"/>
      <c r="AH7" s="174"/>
      <c r="AI7" s="174"/>
    </row>
    <row r="8" spans="1:35" ht="95.25" customHeight="1" x14ac:dyDescent="0.3">
      <c r="A8" s="160"/>
      <c r="B8" s="186"/>
      <c r="C8" s="154"/>
      <c r="D8" s="154"/>
      <c r="E8" s="154"/>
      <c r="F8" s="154"/>
      <c r="G8" s="160"/>
      <c r="H8" s="160"/>
      <c r="I8" s="160"/>
      <c r="J8" s="188"/>
      <c r="K8" s="81" t="s">
        <v>165</v>
      </c>
      <c r="L8" s="190"/>
      <c r="M8" s="160"/>
      <c r="N8" s="160"/>
      <c r="O8" s="165"/>
      <c r="P8" s="160"/>
      <c r="Q8" s="192"/>
      <c r="R8" s="192"/>
      <c r="S8" s="193"/>
      <c r="T8" s="191"/>
      <c r="U8" s="171"/>
      <c r="V8" s="93" t="s">
        <v>263</v>
      </c>
      <c r="W8" s="163"/>
      <c r="X8" s="184"/>
      <c r="Y8" s="180"/>
      <c r="Z8" s="180"/>
      <c r="AA8" s="180"/>
      <c r="AB8" s="191"/>
      <c r="AC8" s="191"/>
      <c r="AD8" s="191"/>
      <c r="AE8" s="191"/>
      <c r="AF8" s="191"/>
      <c r="AG8" s="191"/>
      <c r="AH8" s="191"/>
      <c r="AI8" s="191"/>
    </row>
  </sheetData>
  <mergeCells count="45">
    <mergeCell ref="AI7:AI8"/>
    <mergeCell ref="AC7:AC8"/>
    <mergeCell ref="AD7:AD8"/>
    <mergeCell ref="AE7:AE8"/>
    <mergeCell ref="AF7:AF8"/>
    <mergeCell ref="AG7:AG8"/>
    <mergeCell ref="AH7:AH8"/>
    <mergeCell ref="AB7:AB8"/>
    <mergeCell ref="Q7:Q8"/>
    <mergeCell ref="R7:R8"/>
    <mergeCell ref="S7:S8"/>
    <mergeCell ref="T7:T8"/>
    <mergeCell ref="U7:U8"/>
    <mergeCell ref="W7:W8"/>
    <mergeCell ref="X7:X8"/>
    <mergeCell ref="V6:V7"/>
    <mergeCell ref="Y6:Y8"/>
    <mergeCell ref="Z6:Z8"/>
    <mergeCell ref="AA6:AA8"/>
    <mergeCell ref="P6:P8"/>
    <mergeCell ref="O4:P4"/>
    <mergeCell ref="A6:A8"/>
    <mergeCell ref="B6:B8"/>
    <mergeCell ref="C6:C8"/>
    <mergeCell ref="D6:D8"/>
    <mergeCell ref="E6:E8"/>
    <mergeCell ref="F6:F8"/>
    <mergeCell ref="G6:G8"/>
    <mergeCell ref="H6:H8"/>
    <mergeCell ref="I6:I8"/>
    <mergeCell ref="J6:J8"/>
    <mergeCell ref="L6:L8"/>
    <mergeCell ref="M6:M8"/>
    <mergeCell ref="N6:N8"/>
    <mergeCell ref="O6:O8"/>
    <mergeCell ref="A1:AD2"/>
    <mergeCell ref="AG1:AI2"/>
    <mergeCell ref="A3:F4"/>
    <mergeCell ref="G3:J3"/>
    <mergeCell ref="L3:P3"/>
    <mergeCell ref="Q3:U4"/>
    <mergeCell ref="V3:AA4"/>
    <mergeCell ref="AB3:AI4"/>
    <mergeCell ref="G4:J4"/>
    <mergeCell ref="L4:M4"/>
  </mergeCells>
  <pageMargins left="0.70866141732283472" right="0.70866141732283472" top="0.74803149606299213" bottom="0.74803149606299213" header="0.31496062992125984" footer="0.31496062992125984"/>
  <pageSetup scale="39" orientation="landscape" r:id="rId1"/>
  <colBreaks count="1" manualBreakCount="1">
    <brk id="16" max="7" man="1"/>
  </colBreaks>
  <drawing r:id="rId2"/>
  <legacyDrawing r:id="rId3"/>
  <extLst>
    <ext xmlns:x14="http://schemas.microsoft.com/office/spreadsheetml/2009/9/main" uri="{78C0D931-6437-407d-A8EE-F0AAD7539E65}">
      <x14:conditionalFormattings>
        <x14:conditionalFormatting xmlns:xm="http://schemas.microsoft.com/office/excel/2006/main">
          <x14:cfRule type="containsText" priority="5" operator="containsText" id="{2A1D005C-0104-4C44-A490-A41288294A67}">
            <xm:f>NOT(ISERROR(SEARCH('\PLANEACIÓN 2019\RIESGOS 2019\VERSIONES FINALES RIESGOS CORRUPCION 2019\[Mapa de Riesgos Corrupcion Inversion Minera 2019 Final.xlsx]Clasificación '!#REF!,J6)))</xm:f>
            <xm:f>'\PLANEACIÓN 2019\RIESGOS 2019\VERSIONES FINALES RIESGOS CORRUPCION 2019\[Mapa de Riesgos Corrupcion Inversion Minera 2019 Final.xlsx]Clasificación '!#REF!</xm:f>
            <x14:dxf>
              <fill>
                <patternFill>
                  <bgColor rgb="FFFF0000"/>
                </patternFill>
              </fill>
            </x14:dxf>
          </x14:cfRule>
          <x14:cfRule type="containsText" priority="6" operator="containsText" id="{BDE28510-B7E7-4019-9BDD-F83215CFC1EE}">
            <xm:f>NOT(ISERROR(SEARCH('\PLANEACIÓN 2019\RIESGOS 2019\VERSIONES FINALES RIESGOS CORRUPCION 2019\[Mapa de Riesgos Corrupcion Inversion Minera 2019 Final.xlsx]Clasificación '!#REF!,J6)))</xm:f>
            <xm:f>'\PLANEACIÓN 2019\RIESGOS 2019\VERSIONES FINALES RIESGOS CORRUPCION 2019\[Mapa de Riesgos Corrupcion Inversion Minera 2019 Final.xlsx]Clasificación '!#REF!</xm:f>
            <x14:dxf>
              <fill>
                <patternFill>
                  <bgColor rgb="FFFFC000"/>
                </patternFill>
              </fill>
            </x14:dxf>
          </x14:cfRule>
          <x14:cfRule type="containsText" priority="7" operator="containsText" id="{12706233-30F7-41C2-B80C-F5ECE00C0A90}">
            <xm:f>NOT(ISERROR(SEARCH('\PLANEACIÓN 2019\RIESGOS 2019\VERSIONES FINALES RIESGOS CORRUPCION 2019\[Mapa de Riesgos Corrupcion Inversion Minera 2019 Final.xlsx]Clasificación '!#REF!,J6)))</xm:f>
            <xm:f>'\PLANEACIÓN 2019\RIESGOS 2019\VERSIONES FINALES RIESGOS CORRUPCION 2019\[Mapa de Riesgos Corrupcion Inversion Minera 2019 Final.xlsx]Clasificación '!#REF!</xm:f>
            <x14:dxf>
              <fill>
                <patternFill>
                  <bgColor rgb="FFFFFF00"/>
                </patternFill>
              </fill>
            </x14:dxf>
          </x14:cfRule>
          <x14:cfRule type="containsText" priority="8" operator="containsText" id="{5C069649-A393-4789-A691-EF27899BD949}">
            <xm:f>NOT(ISERROR(SEARCH('\PLANEACIÓN 2019\RIESGOS 2019\VERSIONES FINALES RIESGOS CORRUPCION 2019\[Mapa de Riesgos Corrupcion Inversion Minera 2019 Final.xlsx]Clasificación '!#REF!,J6)))</xm:f>
            <xm:f>'\PLANEACIÓN 2019\RIESGOS 2019\VERSIONES FINALES RIESGOS CORRUPCION 2019\[Mapa de Riesgos Corrupcion Inversion Minera 2019 Final.xlsx]Clasificación '!#REF!</xm:f>
            <x14:dxf>
              <fill>
                <patternFill>
                  <bgColor rgb="FF00B050"/>
                </patternFill>
              </fill>
            </x14:dxf>
          </x14:cfRule>
          <xm:sqref>J6:J7</xm:sqref>
        </x14:conditionalFormatting>
        <x14:conditionalFormatting xmlns:xm="http://schemas.microsoft.com/office/excel/2006/main">
          <x14:cfRule type="containsText" priority="1" operator="containsText" id="{48354A2F-E223-43F5-8A3B-3982312352AE}">
            <xm:f>NOT(ISERROR(SEARCH('\PLANEACIÓN 2019\RIESGOS 2019\VERSIONES FINALES RIESGOS CORRUPCION 2019\[Mapa de Riesgos Corrupcion Inversion Minera 2019 Final.xlsx]Clasificación '!#REF!,O6)))</xm:f>
            <xm:f>'\PLANEACIÓN 2019\RIESGOS 2019\VERSIONES FINALES RIESGOS CORRUPCION 2019\[Mapa de Riesgos Corrupcion Inversion Minera 2019 Final.xlsx]Clasificación '!#REF!</xm:f>
            <x14:dxf>
              <fill>
                <patternFill>
                  <bgColor rgb="FFFF0000"/>
                </patternFill>
              </fill>
            </x14:dxf>
          </x14:cfRule>
          <x14:cfRule type="containsText" priority="2" operator="containsText" id="{C438A203-F005-49BF-8165-B76733E0ED56}">
            <xm:f>NOT(ISERROR(SEARCH('\PLANEACIÓN 2019\RIESGOS 2019\VERSIONES FINALES RIESGOS CORRUPCION 2019\[Mapa de Riesgos Corrupcion Inversion Minera 2019 Final.xlsx]Clasificación '!#REF!,O6)))</xm:f>
            <xm:f>'\PLANEACIÓN 2019\RIESGOS 2019\VERSIONES FINALES RIESGOS CORRUPCION 2019\[Mapa de Riesgos Corrupcion Inversion Minera 2019 Final.xlsx]Clasificación '!#REF!</xm:f>
            <x14:dxf>
              <fill>
                <patternFill>
                  <bgColor rgb="FFFFC000"/>
                </patternFill>
              </fill>
            </x14:dxf>
          </x14:cfRule>
          <x14:cfRule type="containsText" priority="3" operator="containsText" id="{99862012-707C-4812-8318-DFD873D5794A}">
            <xm:f>NOT(ISERROR(SEARCH('\PLANEACIÓN 2019\RIESGOS 2019\VERSIONES FINALES RIESGOS CORRUPCION 2019\[Mapa de Riesgos Corrupcion Inversion Minera 2019 Final.xlsx]Clasificación '!#REF!,O6)))</xm:f>
            <xm:f>'\PLANEACIÓN 2019\RIESGOS 2019\VERSIONES FINALES RIESGOS CORRUPCION 2019\[Mapa de Riesgos Corrupcion Inversion Minera 2019 Final.xlsx]Clasificación '!#REF!</xm:f>
            <x14:dxf>
              <fill>
                <patternFill>
                  <bgColor rgb="FFFFFF00"/>
                </patternFill>
              </fill>
            </x14:dxf>
          </x14:cfRule>
          <x14:cfRule type="containsText" priority="4" operator="containsText" id="{CA04F08F-B108-4C9A-A926-ACA697CFF2DB}">
            <xm:f>NOT(ISERROR(SEARCH('\PLANEACIÓN 2019\RIESGOS 2019\VERSIONES FINALES RIESGOS CORRUPCION 2019\[Mapa de Riesgos Corrupcion Inversion Minera 2019 Final.xlsx]Clasificación '!#REF!,O6)))</xm:f>
            <xm:f>'\PLANEACIÓN 2019\RIESGOS 2019\VERSIONES FINALES RIESGOS CORRUPCION 2019\[Mapa de Riesgos Corrupcion Inversion Minera 2019 Final.xlsx]Clasificación '!#REF!</xm:f>
            <x14:dxf>
              <fill>
                <patternFill>
                  <bgColor rgb="FF00B050"/>
                </patternFill>
              </fill>
            </x14:dxf>
          </x14:cfRule>
          <xm:sqref>O6:O7</xm:sqref>
        </x14:conditionalFormatting>
      </x14:conditionalFormattings>
    </ext>
    <ext xmlns:x14="http://schemas.microsoft.com/office/spreadsheetml/2009/9/main" uri="{CCE6A557-97BC-4b89-ADB6-D9C93CAAB3DF}">
      <x14:dataValidations xmlns:xm="http://schemas.microsoft.com/office/excel/2006/main" count="4">
        <x14:dataValidation type="list" allowBlank="1" showInputMessage="1" showErrorMessage="1">
          <x14:formula1>
            <xm:f>[3]Hoja1!#REF!</xm:f>
          </x14:formula1>
          <xm:sqref>AD6:AD7</xm:sqref>
        </x14:dataValidation>
        <x14:dataValidation type="list" allowBlank="1" showInputMessage="1" showErrorMessage="1">
          <x14:formula1>
            <xm:f>[3]Hoja1!#REF!</xm:f>
          </x14:formula1>
          <xm:sqref>AE6:AE7</xm:sqref>
        </x14:dataValidation>
        <x14:dataValidation type="list" allowBlank="1" showInputMessage="1" showErrorMessage="1">
          <x14:formula1>
            <xm:f>'[1]Clasificación del Riesgo'!#REF!</xm:f>
          </x14:formula1>
          <xm:sqref>Y6</xm:sqref>
        </x14:dataValidation>
        <x14:dataValidation type="list" allowBlank="1" showInputMessage="1" showErrorMessage="1">
          <x14:formula1>
            <xm:f>'[1]Clasificación del Riesgo'!#REF!</xm:f>
          </x14:formula1>
          <xm:sqref>X6:X8</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249977111117893"/>
  </sheetPr>
  <dimension ref="A1:AI7"/>
  <sheetViews>
    <sheetView zoomScale="71" zoomScaleNormal="71" zoomScaleSheetLayoutView="106" workbookViewId="0">
      <selection sqref="A1:AD2"/>
    </sheetView>
  </sheetViews>
  <sheetFormatPr baseColWidth="10" defaultRowHeight="16.5" x14ac:dyDescent="0.3"/>
  <cols>
    <col min="1" max="1" width="6.7109375" style="1" customWidth="1"/>
    <col min="2" max="2" width="20.7109375" style="1" customWidth="1"/>
    <col min="3" max="3" width="52.42578125" style="1" customWidth="1"/>
    <col min="4" max="4" width="34.5703125" style="1" customWidth="1"/>
    <col min="5" max="5" width="22.7109375" style="1" customWidth="1"/>
    <col min="6" max="6" width="33.140625" style="1" customWidth="1"/>
    <col min="7" max="7" width="12.85546875" style="1" customWidth="1"/>
    <col min="8" max="8" width="13.42578125" style="1" customWidth="1"/>
    <col min="9" max="9" width="10.28515625" style="1" hidden="1" customWidth="1"/>
    <col min="10" max="10" width="13.85546875" style="1" customWidth="1"/>
    <col min="11" max="11" width="58.7109375" style="1" customWidth="1"/>
    <col min="12" max="12" width="12.7109375" style="1" customWidth="1"/>
    <col min="13" max="13" width="11.85546875" style="1" customWidth="1"/>
    <col min="14" max="14" width="11.85546875" style="1" hidden="1" customWidth="1"/>
    <col min="15" max="15" width="15" style="1" customWidth="1"/>
    <col min="16" max="16" width="11.85546875" style="1" customWidth="1"/>
    <col min="17" max="17" width="43.7109375" style="1" customWidth="1"/>
    <col min="18" max="18" width="25.140625" style="1" customWidth="1"/>
    <col min="19" max="19" width="14" style="1" customWidth="1"/>
    <col min="20" max="21" width="15.85546875" style="1" customWidth="1"/>
    <col min="22" max="22" width="109.28515625" style="1" customWidth="1"/>
    <col min="23" max="23" width="69.42578125" style="1" customWidth="1"/>
    <col min="24" max="25" width="15.85546875" style="1" customWidth="1"/>
    <col min="26" max="26" width="23.85546875" style="1" customWidth="1"/>
    <col min="27" max="27" width="20.42578125" style="1" customWidth="1"/>
    <col min="28" max="28" width="29.85546875" style="1" hidden="1" customWidth="1"/>
    <col min="29" max="29" width="35" style="1" hidden="1" customWidth="1"/>
    <col min="30" max="30" width="27.5703125" style="1" hidden="1" customWidth="1"/>
    <col min="31" max="31" width="18.5703125" style="1" hidden="1" customWidth="1"/>
    <col min="32" max="32" width="20.85546875" style="1" hidden="1" customWidth="1"/>
    <col min="33" max="33" width="22.28515625" style="1" hidden="1" customWidth="1"/>
    <col min="34" max="34" width="12.140625" style="1" hidden="1" customWidth="1"/>
    <col min="35" max="35" width="10.85546875" style="1" hidden="1" customWidth="1"/>
    <col min="36" max="16384" width="11.42578125" style="1"/>
  </cols>
  <sheetData>
    <row r="1" spans="1:35" ht="42.75" customHeight="1" x14ac:dyDescent="0.3">
      <c r="A1" s="135" t="s">
        <v>176</v>
      </c>
      <c r="B1" s="135"/>
      <c r="C1" s="135"/>
      <c r="D1" s="135"/>
      <c r="E1" s="135"/>
      <c r="F1" s="135"/>
      <c r="G1" s="135"/>
      <c r="H1" s="135"/>
      <c r="I1" s="135"/>
      <c r="J1" s="135"/>
      <c r="K1" s="135"/>
      <c r="L1" s="135"/>
      <c r="M1" s="135"/>
      <c r="N1" s="135"/>
      <c r="O1" s="135"/>
      <c r="P1" s="135"/>
      <c r="Q1" s="135"/>
      <c r="R1" s="135"/>
      <c r="S1" s="135"/>
      <c r="T1" s="135"/>
      <c r="U1" s="135"/>
      <c r="V1" s="135"/>
      <c r="W1" s="135"/>
      <c r="X1" s="135"/>
      <c r="Y1" s="135"/>
      <c r="Z1" s="135"/>
      <c r="AA1" s="135"/>
      <c r="AB1" s="135"/>
      <c r="AC1" s="135"/>
      <c r="AD1" s="136"/>
      <c r="AE1" s="63"/>
      <c r="AF1" s="63"/>
      <c r="AG1" s="137"/>
      <c r="AH1" s="138"/>
      <c r="AI1" s="139"/>
    </row>
    <row r="2" spans="1:35" ht="42.75" customHeight="1" x14ac:dyDescent="0.3">
      <c r="A2" s="135"/>
      <c r="B2" s="135"/>
      <c r="C2" s="135"/>
      <c r="D2" s="135"/>
      <c r="E2" s="135"/>
      <c r="F2" s="135"/>
      <c r="G2" s="135"/>
      <c r="H2" s="135"/>
      <c r="I2" s="135"/>
      <c r="J2" s="135"/>
      <c r="K2" s="135"/>
      <c r="L2" s="135"/>
      <c r="M2" s="135"/>
      <c r="N2" s="135"/>
      <c r="O2" s="135"/>
      <c r="P2" s="135"/>
      <c r="Q2" s="135"/>
      <c r="R2" s="135"/>
      <c r="S2" s="135"/>
      <c r="T2" s="135"/>
      <c r="U2" s="135"/>
      <c r="V2" s="135"/>
      <c r="W2" s="135"/>
      <c r="X2" s="135"/>
      <c r="Y2" s="135"/>
      <c r="Z2" s="135"/>
      <c r="AA2" s="135"/>
      <c r="AB2" s="135"/>
      <c r="AC2" s="135"/>
      <c r="AD2" s="136"/>
      <c r="AE2" s="64"/>
      <c r="AF2" s="64"/>
      <c r="AG2" s="140"/>
      <c r="AH2" s="141"/>
      <c r="AI2" s="142"/>
    </row>
    <row r="3" spans="1:35" ht="33.75" customHeight="1" x14ac:dyDescent="0.3">
      <c r="A3" s="143" t="s">
        <v>0</v>
      </c>
      <c r="B3" s="143"/>
      <c r="C3" s="143"/>
      <c r="D3" s="143"/>
      <c r="E3" s="143"/>
      <c r="F3" s="143"/>
      <c r="G3" s="144" t="s">
        <v>1</v>
      </c>
      <c r="H3" s="144"/>
      <c r="I3" s="144"/>
      <c r="J3" s="144"/>
      <c r="K3" s="40" t="s">
        <v>85</v>
      </c>
      <c r="L3" s="143" t="s">
        <v>2</v>
      </c>
      <c r="M3" s="143"/>
      <c r="N3" s="143"/>
      <c r="O3" s="143"/>
      <c r="P3" s="143"/>
      <c r="Q3" s="143" t="s">
        <v>3</v>
      </c>
      <c r="R3" s="143"/>
      <c r="S3" s="143"/>
      <c r="T3" s="143"/>
      <c r="U3" s="143"/>
      <c r="V3" s="145" t="s">
        <v>4</v>
      </c>
      <c r="W3" s="146"/>
      <c r="X3" s="146"/>
      <c r="Y3" s="146"/>
      <c r="Z3" s="146"/>
      <c r="AA3" s="147"/>
      <c r="AB3" s="145" t="s">
        <v>5</v>
      </c>
      <c r="AC3" s="146"/>
      <c r="AD3" s="146"/>
      <c r="AE3" s="146"/>
      <c r="AF3" s="146"/>
      <c r="AG3" s="146"/>
      <c r="AH3" s="146"/>
      <c r="AI3" s="147"/>
    </row>
    <row r="4" spans="1:35" ht="30" customHeight="1" x14ac:dyDescent="0.3">
      <c r="A4" s="143"/>
      <c r="B4" s="143"/>
      <c r="C4" s="143"/>
      <c r="D4" s="143"/>
      <c r="E4" s="143"/>
      <c r="F4" s="143"/>
      <c r="G4" s="144" t="s">
        <v>6</v>
      </c>
      <c r="H4" s="144"/>
      <c r="I4" s="144"/>
      <c r="J4" s="144"/>
      <c r="K4" s="40" t="s">
        <v>7</v>
      </c>
      <c r="L4" s="144" t="s">
        <v>8</v>
      </c>
      <c r="M4" s="144"/>
      <c r="N4" s="41"/>
      <c r="O4" s="144" t="s">
        <v>9</v>
      </c>
      <c r="P4" s="144"/>
      <c r="Q4" s="143"/>
      <c r="R4" s="143"/>
      <c r="S4" s="143"/>
      <c r="T4" s="143"/>
      <c r="U4" s="143"/>
      <c r="V4" s="148"/>
      <c r="W4" s="149"/>
      <c r="X4" s="149"/>
      <c r="Y4" s="149"/>
      <c r="Z4" s="149"/>
      <c r="AA4" s="150"/>
      <c r="AB4" s="148"/>
      <c r="AC4" s="149"/>
      <c r="AD4" s="149"/>
      <c r="AE4" s="149"/>
      <c r="AF4" s="149"/>
      <c r="AG4" s="149"/>
      <c r="AH4" s="149"/>
      <c r="AI4" s="150"/>
    </row>
    <row r="5" spans="1:35" s="42" customFormat="1" ht="96.75" customHeight="1" x14ac:dyDescent="0.3">
      <c r="A5" s="40" t="s">
        <v>10</v>
      </c>
      <c r="B5" s="40" t="s">
        <v>11</v>
      </c>
      <c r="C5" s="40" t="s">
        <v>12</v>
      </c>
      <c r="D5" s="40" t="s">
        <v>13</v>
      </c>
      <c r="E5" s="40" t="s">
        <v>14</v>
      </c>
      <c r="F5" s="40" t="s">
        <v>15</v>
      </c>
      <c r="G5" s="40" t="s">
        <v>16</v>
      </c>
      <c r="H5" s="40" t="s">
        <v>17</v>
      </c>
      <c r="I5" s="40" t="s">
        <v>18</v>
      </c>
      <c r="J5" s="40" t="s">
        <v>19</v>
      </c>
      <c r="K5" s="40" t="s">
        <v>20</v>
      </c>
      <c r="L5" s="40" t="s">
        <v>16</v>
      </c>
      <c r="M5" s="40" t="s">
        <v>17</v>
      </c>
      <c r="N5" s="40" t="s">
        <v>21</v>
      </c>
      <c r="O5" s="40" t="s">
        <v>22</v>
      </c>
      <c r="P5" s="40" t="s">
        <v>23</v>
      </c>
      <c r="Q5" s="40" t="s">
        <v>24</v>
      </c>
      <c r="R5" s="40" t="s">
        <v>25</v>
      </c>
      <c r="S5" s="40" t="s">
        <v>26</v>
      </c>
      <c r="T5" s="40" t="s">
        <v>27</v>
      </c>
      <c r="U5" s="40" t="s">
        <v>28</v>
      </c>
      <c r="V5" s="40" t="s">
        <v>29</v>
      </c>
      <c r="W5" s="40" t="s">
        <v>30</v>
      </c>
      <c r="X5" s="40" t="s">
        <v>31</v>
      </c>
      <c r="Y5" s="40" t="s">
        <v>32</v>
      </c>
      <c r="Z5" s="40" t="s">
        <v>33</v>
      </c>
      <c r="AA5" s="40" t="s">
        <v>34</v>
      </c>
      <c r="AB5" s="40" t="s">
        <v>35</v>
      </c>
      <c r="AC5" s="40" t="s">
        <v>36</v>
      </c>
      <c r="AD5" s="40" t="s">
        <v>37</v>
      </c>
      <c r="AE5" s="40" t="s">
        <v>32</v>
      </c>
      <c r="AF5" s="40" t="s">
        <v>33</v>
      </c>
      <c r="AG5" s="40" t="s">
        <v>34</v>
      </c>
      <c r="AH5" s="40" t="s">
        <v>38</v>
      </c>
      <c r="AI5" s="40" t="s">
        <v>39</v>
      </c>
    </row>
    <row r="6" spans="1:35" ht="222.75" customHeight="1" x14ac:dyDescent="0.3">
      <c r="A6" s="43">
        <v>1</v>
      </c>
      <c r="B6" s="67" t="str">
        <f>+[4]Identificacion!B4</f>
        <v>GENERACIÓN DE TITULOS MINEROS</v>
      </c>
      <c r="C6" s="44" t="str">
        <f>+[4]Identificacion!C4</f>
        <v>Dirigir y controlar el proceso de titulación para el otorgamiento de concesiones mineras, autorizaciones temporales y modificaciones contractuales a títulos mineros, con el fin de administrar efectivamente los recursos minerales del pais, mediante una eficiente y oportuna evaluación y aprobación de información técnica, financiera y jurídica que soportan las solicitudes mineras.</v>
      </c>
      <c r="D6" s="44" t="str">
        <f>+[4]Identificacion!D4</f>
        <v xml:space="preserve">1. Debilidades en las políticas de uso de información misional sensible por parte de los colaboradores del proceso, que puede materializarse en el uso indebido de la información técnico minera en favor de un tercero </v>
      </c>
      <c r="E6" s="44" t="str">
        <f>+[4]Identificacion!E4</f>
        <v>Uso indebido de la información técnico minera, para favorecimiento particular o de un tercero en los  trámites de solicitudes.</v>
      </c>
      <c r="F6" s="44" t="str">
        <f>+[4]Identificacion!F4</f>
        <v>1. Detrimento Patrimonial 
2. Perdida de imagen y de credibilidad por parte de sus clientes externos e internos.
3. Investigaciones y sanciones por parte de los entes de control.</v>
      </c>
      <c r="G6" s="43">
        <f>+[4]Probabilidad!E14</f>
        <v>4</v>
      </c>
      <c r="H6" s="43">
        <f>+[4]Impacto!E43</f>
        <v>16</v>
      </c>
      <c r="I6" s="43">
        <f>+G6*H6</f>
        <v>64</v>
      </c>
      <c r="J6" s="56" t="str">
        <f>+'[4]Clasificación '!J4</f>
        <v>EXTREMA</v>
      </c>
      <c r="K6" s="82" t="s">
        <v>168</v>
      </c>
      <c r="L6" s="83">
        <v>2</v>
      </c>
      <c r="M6" s="83">
        <v>16</v>
      </c>
      <c r="N6" s="83">
        <f>+L6*M6</f>
        <v>32</v>
      </c>
      <c r="O6" s="57" t="str">
        <f>+'[4]Clasificación '!J4</f>
        <v>EXTREMA</v>
      </c>
      <c r="P6" s="83" t="s">
        <v>41</v>
      </c>
      <c r="Q6" s="82" t="s">
        <v>169</v>
      </c>
      <c r="R6" s="84" t="s">
        <v>170</v>
      </c>
      <c r="S6" s="48">
        <v>43497</v>
      </c>
      <c r="T6" s="85">
        <v>43814</v>
      </c>
      <c r="U6" s="86" t="s">
        <v>171</v>
      </c>
      <c r="V6" s="116" t="s">
        <v>272</v>
      </c>
      <c r="W6" s="116" t="s">
        <v>273</v>
      </c>
      <c r="X6" s="114" t="s">
        <v>265</v>
      </c>
      <c r="Y6" s="114" t="s">
        <v>266</v>
      </c>
      <c r="Z6" s="114" t="s">
        <v>274</v>
      </c>
      <c r="AA6" s="114" t="s">
        <v>274</v>
      </c>
      <c r="AB6" s="50"/>
      <c r="AC6" s="50"/>
      <c r="AD6" s="50"/>
      <c r="AE6" s="50"/>
      <c r="AF6" s="50"/>
      <c r="AG6" s="50"/>
      <c r="AH6" s="50"/>
      <c r="AI6" s="50"/>
    </row>
    <row r="7" spans="1:35" ht="338.25" customHeight="1" x14ac:dyDescent="0.3">
      <c r="A7" s="53">
        <v>2</v>
      </c>
      <c r="B7" s="77" t="str">
        <f>+[4]Identificacion!B5</f>
        <v>GENERACIÓN DE TITULOS MINEROS</v>
      </c>
      <c r="C7" s="54" t="str">
        <f>+[4]Identificacion!C5</f>
        <v>Dirigir y controlar el proceso de titulación para el otorgamiento de concesiones mineras, autorizaciones temporales y modificaciones contractuales a títulos mineros, con el fin de administrar efectivamente los recursos minerales del país, mediante una eficiente y oportuna evaluación y aprobación de información técnica, financiera y jurídica que soportan las solicitudes mineras.</v>
      </c>
      <c r="D7" s="54" t="str">
        <f>+[4]Identificacion!D5</f>
        <v>1. Amiguismo y clientelismo
2. Ausencia o incumplimiento de manera intencional de los controles establecidos en el procedimiento.
3. Debilidades en los controles de verificación de conceptos, informes y actos administrativos.</v>
      </c>
      <c r="E7" s="54" t="str">
        <f>+[4]Identificacion!E5</f>
        <v>Favorecimiento propio o de un tercero, para el otorgamiento o rechazo de un contrato de concesión o para la autorización de un subcontratos de formalización mineras.</v>
      </c>
      <c r="F7" s="54" t="str">
        <f>+[4]Identificacion!F5</f>
        <v>1. Pérdida de imagen y de credibilidad por parte de sus clientes externos e internos.
2.Investigaciones y sanciones por parte de los entes de control.
3. Hallazgos administrativos.</v>
      </c>
      <c r="G7" s="53">
        <f>+[4]Probabilidad!E15</f>
        <v>2</v>
      </c>
      <c r="H7" s="53">
        <f>+[4]Impacto!E44</f>
        <v>8</v>
      </c>
      <c r="I7" s="53">
        <f t="shared" ref="I7" si="0">+G7*H7</f>
        <v>16</v>
      </c>
      <c r="J7" s="89" t="str">
        <f>+'[4]Clasificación '!J5</f>
        <v>ALTA</v>
      </c>
      <c r="K7" s="84" t="s">
        <v>172</v>
      </c>
      <c r="L7" s="83">
        <v>1</v>
      </c>
      <c r="M7" s="83">
        <v>8</v>
      </c>
      <c r="N7" s="83">
        <f>+L7*M7</f>
        <v>8</v>
      </c>
      <c r="O7" s="89" t="str">
        <f>+'[4]Clasificación '!J5</f>
        <v>ALTA</v>
      </c>
      <c r="P7" s="83" t="s">
        <v>41</v>
      </c>
      <c r="Q7" s="87" t="s">
        <v>173</v>
      </c>
      <c r="R7" s="87" t="s">
        <v>174</v>
      </c>
      <c r="S7" s="48">
        <v>43497</v>
      </c>
      <c r="T7" s="49">
        <v>43814</v>
      </c>
      <c r="U7" s="88" t="s">
        <v>175</v>
      </c>
      <c r="V7" s="116" t="s">
        <v>277</v>
      </c>
      <c r="W7" s="116" t="s">
        <v>275</v>
      </c>
      <c r="X7" s="114" t="s">
        <v>276</v>
      </c>
      <c r="Y7" s="114" t="s">
        <v>266</v>
      </c>
      <c r="Z7" s="114" t="s">
        <v>274</v>
      </c>
      <c r="AA7" s="114" t="s">
        <v>274</v>
      </c>
      <c r="AB7" s="50"/>
      <c r="AC7" s="50"/>
      <c r="AD7" s="50"/>
      <c r="AE7" s="50"/>
      <c r="AF7" s="50"/>
      <c r="AG7" s="50"/>
      <c r="AH7" s="50"/>
      <c r="AI7" s="50"/>
    </row>
  </sheetData>
  <mergeCells count="11">
    <mergeCell ref="O4:P4"/>
    <mergeCell ref="A1:AD2"/>
    <mergeCell ref="AG1:AI2"/>
    <mergeCell ref="A3:F4"/>
    <mergeCell ref="G3:J3"/>
    <mergeCell ref="L3:P3"/>
    <mergeCell ref="Q3:U4"/>
    <mergeCell ref="V3:AA4"/>
    <mergeCell ref="AB3:AI4"/>
    <mergeCell ref="G4:J4"/>
    <mergeCell ref="L4:M4"/>
  </mergeCells>
  <pageMargins left="0.70866141732283472" right="0.70866141732283472" top="0.74803149606299213" bottom="0.74803149606299213" header="0.31496062992125984" footer="0.31496062992125984"/>
  <pageSetup scale="40" orientation="landscape" r:id="rId1"/>
  <drawing r:id="rId2"/>
  <legacyDrawing r:id="rId3"/>
  <extLst>
    <ext xmlns:x14="http://schemas.microsoft.com/office/spreadsheetml/2009/9/main" uri="{78C0D931-6437-407d-A8EE-F0AAD7539E65}">
      <x14:conditionalFormattings>
        <x14:conditionalFormatting xmlns:xm="http://schemas.microsoft.com/office/excel/2006/main">
          <x14:cfRule type="containsText" priority="9" operator="containsText" id="{8C8B05D0-4789-42FD-B5B7-23532C93DAFC}">
            <xm:f>NOT(ISERROR(SEARCH('\PLANEACIÓN 2019\RIESGOS 2019\VERSIONES FINALES RIESGOS CORRUPCION 2019\[Mapa de Riesgos de Corrupcion Generación Titulos Consolidado 2019.xlsx]Clasificación '!#REF!,J6)))</xm:f>
            <xm:f>'\PLANEACIÓN 2019\RIESGOS 2019\VERSIONES FINALES RIESGOS CORRUPCION 2019\[Mapa de Riesgos de Corrupcion Generación Titulos Consolidado 2019.xlsx]Clasificación '!#REF!</xm:f>
            <x14:dxf>
              <fill>
                <patternFill>
                  <bgColor rgb="FFFF0000"/>
                </patternFill>
              </fill>
            </x14:dxf>
          </x14:cfRule>
          <x14:cfRule type="containsText" priority="10" operator="containsText" id="{27634368-8E54-4D5A-B966-B7A1FC11BBF7}">
            <xm:f>NOT(ISERROR(SEARCH('\PLANEACIÓN 2019\RIESGOS 2019\VERSIONES FINALES RIESGOS CORRUPCION 2019\[Mapa de Riesgos de Corrupcion Generación Titulos Consolidado 2019.xlsx]Clasificación '!#REF!,J6)))</xm:f>
            <xm:f>'\PLANEACIÓN 2019\RIESGOS 2019\VERSIONES FINALES RIESGOS CORRUPCION 2019\[Mapa de Riesgos de Corrupcion Generación Titulos Consolidado 2019.xlsx]Clasificación '!#REF!</xm:f>
            <x14:dxf>
              <fill>
                <patternFill>
                  <bgColor rgb="FFFFC000"/>
                </patternFill>
              </fill>
            </x14:dxf>
          </x14:cfRule>
          <x14:cfRule type="containsText" priority="11" operator="containsText" id="{02014D37-4288-4195-ABCF-5EBD04784300}">
            <xm:f>NOT(ISERROR(SEARCH('\PLANEACIÓN 2019\RIESGOS 2019\VERSIONES FINALES RIESGOS CORRUPCION 2019\[Mapa de Riesgos de Corrupcion Generación Titulos Consolidado 2019.xlsx]Clasificación '!#REF!,J6)))</xm:f>
            <xm:f>'\PLANEACIÓN 2019\RIESGOS 2019\VERSIONES FINALES RIESGOS CORRUPCION 2019\[Mapa de Riesgos de Corrupcion Generación Titulos Consolidado 2019.xlsx]Clasificación '!#REF!</xm:f>
            <x14:dxf>
              <fill>
                <patternFill>
                  <bgColor rgb="FFFFFF00"/>
                </patternFill>
              </fill>
            </x14:dxf>
          </x14:cfRule>
          <x14:cfRule type="containsText" priority="12" operator="containsText" id="{1B8010E4-4CDE-4B3F-AB2F-B430275CD24D}">
            <xm:f>NOT(ISERROR(SEARCH('\PLANEACIÓN 2019\RIESGOS 2019\VERSIONES FINALES RIESGOS CORRUPCION 2019\[Mapa de Riesgos de Corrupcion Generación Titulos Consolidado 2019.xlsx]Clasificación '!#REF!,J6)))</xm:f>
            <xm:f>'\PLANEACIÓN 2019\RIESGOS 2019\VERSIONES FINALES RIESGOS CORRUPCION 2019\[Mapa de Riesgos de Corrupcion Generación Titulos Consolidado 2019.xlsx]Clasificación '!#REF!</xm:f>
            <x14:dxf>
              <fill>
                <patternFill>
                  <bgColor rgb="FF00B050"/>
                </patternFill>
              </fill>
            </x14:dxf>
          </x14:cfRule>
          <xm:sqref>J6:J7</xm:sqref>
        </x14:conditionalFormatting>
        <x14:conditionalFormatting xmlns:xm="http://schemas.microsoft.com/office/excel/2006/main">
          <x14:cfRule type="containsText" priority="5" operator="containsText" id="{5D75F5AE-8AD9-40D9-A63B-60A9ECE2F2DD}">
            <xm:f>NOT(ISERROR(SEARCH('\PLANEACIÓN 2019\RIESGOS 2019\VERSIONES FINALES RIESGOS CORRUPCION 2019\[Mapa de Riesgos de Corrupcion Generación Titulos Consolidado 2019.xlsx]Clasificación '!#REF!,O6)))</xm:f>
            <xm:f>'\PLANEACIÓN 2019\RIESGOS 2019\VERSIONES FINALES RIESGOS CORRUPCION 2019\[Mapa de Riesgos de Corrupcion Generación Titulos Consolidado 2019.xlsx]Clasificación '!#REF!</xm:f>
            <x14:dxf>
              <fill>
                <patternFill>
                  <bgColor rgb="FFFF0000"/>
                </patternFill>
              </fill>
            </x14:dxf>
          </x14:cfRule>
          <x14:cfRule type="containsText" priority="6" operator="containsText" id="{8B8DF819-29CE-476D-ADC5-4B896AE46DF9}">
            <xm:f>NOT(ISERROR(SEARCH('\PLANEACIÓN 2019\RIESGOS 2019\VERSIONES FINALES RIESGOS CORRUPCION 2019\[Mapa de Riesgos de Corrupcion Generación Titulos Consolidado 2019.xlsx]Clasificación '!#REF!,O6)))</xm:f>
            <xm:f>'\PLANEACIÓN 2019\RIESGOS 2019\VERSIONES FINALES RIESGOS CORRUPCION 2019\[Mapa de Riesgos de Corrupcion Generación Titulos Consolidado 2019.xlsx]Clasificación '!#REF!</xm:f>
            <x14:dxf>
              <fill>
                <patternFill>
                  <bgColor rgb="FFFFC000"/>
                </patternFill>
              </fill>
            </x14:dxf>
          </x14:cfRule>
          <x14:cfRule type="containsText" priority="7" operator="containsText" id="{B99E8F35-0ACF-45A5-852B-DED208ABD51F}">
            <xm:f>NOT(ISERROR(SEARCH('\PLANEACIÓN 2019\RIESGOS 2019\VERSIONES FINALES RIESGOS CORRUPCION 2019\[Mapa de Riesgos de Corrupcion Generación Titulos Consolidado 2019.xlsx]Clasificación '!#REF!,O6)))</xm:f>
            <xm:f>'\PLANEACIÓN 2019\RIESGOS 2019\VERSIONES FINALES RIESGOS CORRUPCION 2019\[Mapa de Riesgos de Corrupcion Generación Titulos Consolidado 2019.xlsx]Clasificación '!#REF!</xm:f>
            <x14:dxf>
              <fill>
                <patternFill>
                  <bgColor rgb="FFFFFF00"/>
                </patternFill>
              </fill>
            </x14:dxf>
          </x14:cfRule>
          <x14:cfRule type="containsText" priority="8" operator="containsText" id="{988F0A9A-17E6-4D47-AA37-B111587E5033}">
            <xm:f>NOT(ISERROR(SEARCH('\PLANEACIÓN 2019\RIESGOS 2019\VERSIONES FINALES RIESGOS CORRUPCION 2019\[Mapa de Riesgos de Corrupcion Generación Titulos Consolidado 2019.xlsx]Clasificación '!#REF!,O6)))</xm:f>
            <xm:f>'\PLANEACIÓN 2019\RIESGOS 2019\VERSIONES FINALES RIESGOS CORRUPCION 2019\[Mapa de Riesgos de Corrupcion Generación Titulos Consolidado 2019.xlsx]Clasificación '!#REF!</xm:f>
            <x14:dxf>
              <fill>
                <patternFill>
                  <bgColor rgb="FF00B050"/>
                </patternFill>
              </fill>
            </x14:dxf>
          </x14:cfRule>
          <xm:sqref>O6</xm:sqref>
        </x14:conditionalFormatting>
        <x14:conditionalFormatting xmlns:xm="http://schemas.microsoft.com/office/excel/2006/main">
          <x14:cfRule type="containsText" priority="1" operator="containsText" id="{547A869D-BDFA-4E2E-B186-C6CCA4A2A237}">
            <xm:f>NOT(ISERROR(SEARCH('\PLANEACIÓN 2019\RIESGOS 2019\VERSIONES FINALES RIESGOS CORRUPCION 2019\[Mapa de Riesgos de Corrupcion Generación Titulos Consolidado 2019.xlsx]Clasificación '!#REF!,O7)))</xm:f>
            <xm:f>'\PLANEACIÓN 2019\RIESGOS 2019\VERSIONES FINALES RIESGOS CORRUPCION 2019\[Mapa de Riesgos de Corrupcion Generación Titulos Consolidado 2019.xlsx]Clasificación '!#REF!</xm:f>
            <x14:dxf>
              <fill>
                <patternFill>
                  <bgColor rgb="FFFF0000"/>
                </patternFill>
              </fill>
            </x14:dxf>
          </x14:cfRule>
          <x14:cfRule type="containsText" priority="2" operator="containsText" id="{7A06BB2F-85FC-4EA1-B964-D430A50BAD5A}">
            <xm:f>NOT(ISERROR(SEARCH('\PLANEACIÓN 2019\RIESGOS 2019\VERSIONES FINALES RIESGOS CORRUPCION 2019\[Mapa de Riesgos de Corrupcion Generación Titulos Consolidado 2019.xlsx]Clasificación '!#REF!,O7)))</xm:f>
            <xm:f>'\PLANEACIÓN 2019\RIESGOS 2019\VERSIONES FINALES RIESGOS CORRUPCION 2019\[Mapa de Riesgos de Corrupcion Generación Titulos Consolidado 2019.xlsx]Clasificación '!#REF!</xm:f>
            <x14:dxf>
              <fill>
                <patternFill>
                  <bgColor rgb="FFFFC000"/>
                </patternFill>
              </fill>
            </x14:dxf>
          </x14:cfRule>
          <x14:cfRule type="containsText" priority="3" operator="containsText" id="{00877473-C495-4EFF-81C7-7AADF0F23420}">
            <xm:f>NOT(ISERROR(SEARCH('\PLANEACIÓN 2019\RIESGOS 2019\VERSIONES FINALES RIESGOS CORRUPCION 2019\[Mapa de Riesgos de Corrupcion Generación Titulos Consolidado 2019.xlsx]Clasificación '!#REF!,O7)))</xm:f>
            <xm:f>'\PLANEACIÓN 2019\RIESGOS 2019\VERSIONES FINALES RIESGOS CORRUPCION 2019\[Mapa de Riesgos de Corrupcion Generación Titulos Consolidado 2019.xlsx]Clasificación '!#REF!</xm:f>
            <x14:dxf>
              <fill>
                <patternFill>
                  <bgColor rgb="FFFFFF00"/>
                </patternFill>
              </fill>
            </x14:dxf>
          </x14:cfRule>
          <x14:cfRule type="containsText" priority="4" operator="containsText" id="{8DCB11AA-6206-45B0-BFA2-7CF767B4E2FB}">
            <xm:f>NOT(ISERROR(SEARCH('\PLANEACIÓN 2019\RIESGOS 2019\VERSIONES FINALES RIESGOS CORRUPCION 2019\[Mapa de Riesgos de Corrupcion Generación Titulos Consolidado 2019.xlsx]Clasificación '!#REF!,O7)))</xm:f>
            <xm:f>'\PLANEACIÓN 2019\RIESGOS 2019\VERSIONES FINALES RIESGOS CORRUPCION 2019\[Mapa de Riesgos de Corrupcion Generación Titulos Consolidado 2019.xlsx]Clasificación '!#REF!</xm:f>
            <x14:dxf>
              <fill>
                <patternFill>
                  <bgColor rgb="FF00B050"/>
                </patternFill>
              </fill>
            </x14:dxf>
          </x14:cfRule>
          <xm:sqref>O7</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14:formula1>
            <xm:f>[4]Hoja1!#REF!</xm:f>
          </x14:formula1>
          <xm:sqref>AD6</xm:sqref>
        </x14:dataValidation>
        <x14:dataValidation type="list" allowBlank="1" showInputMessage="1" showErrorMessage="1">
          <x14:formula1>
            <xm:f>[4]Hoja1!#REF!</xm:f>
          </x14:formula1>
          <xm:sqref>AE6 Y6</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249977111117893"/>
  </sheetPr>
  <dimension ref="A1:AI6"/>
  <sheetViews>
    <sheetView view="pageBreakPreview" zoomScale="77" zoomScaleNormal="78" zoomScaleSheetLayoutView="77" workbookViewId="0">
      <selection activeCell="A6" sqref="A6"/>
    </sheetView>
  </sheetViews>
  <sheetFormatPr baseColWidth="10" defaultRowHeight="16.5" x14ac:dyDescent="0.3"/>
  <cols>
    <col min="1" max="1" width="6.7109375" style="1" customWidth="1"/>
    <col min="2" max="2" width="20.7109375" style="1" customWidth="1"/>
    <col min="3" max="3" width="28.42578125" style="1" customWidth="1"/>
    <col min="4" max="4" width="24.140625" style="1" customWidth="1"/>
    <col min="5" max="5" width="22.7109375" style="1" customWidth="1"/>
    <col min="6" max="6" width="33.140625" style="1" customWidth="1"/>
    <col min="7" max="7" width="14.28515625" style="1" customWidth="1"/>
    <col min="8" max="8" width="13.42578125" style="1" customWidth="1"/>
    <col min="9" max="9" width="10.28515625" style="1" hidden="1" customWidth="1"/>
    <col min="10" max="10" width="13.85546875" style="1" customWidth="1"/>
    <col min="11" max="11" width="47.85546875" style="1" customWidth="1"/>
    <col min="12" max="13" width="11.85546875" style="1" customWidth="1"/>
    <col min="14" max="14" width="11.85546875" style="1" hidden="1" customWidth="1"/>
    <col min="15" max="15" width="15" style="1" customWidth="1"/>
    <col min="16" max="16" width="11.85546875" style="1" customWidth="1"/>
    <col min="17" max="17" width="43.7109375" style="1" customWidth="1"/>
    <col min="18" max="18" width="25.140625" style="1" customWidth="1"/>
    <col min="19" max="19" width="14" style="1" customWidth="1"/>
    <col min="20" max="21" width="15.85546875" style="1" customWidth="1"/>
    <col min="22" max="22" width="20.42578125" style="1" customWidth="1"/>
    <col min="23" max="23" width="49.42578125" style="1" customWidth="1"/>
    <col min="24" max="25" width="15.85546875" style="1" customWidth="1"/>
    <col min="26" max="26" width="23.85546875" style="1" customWidth="1"/>
    <col min="27" max="27" width="20.42578125" style="1" customWidth="1"/>
    <col min="28" max="28" width="29.85546875" style="1" hidden="1" customWidth="1"/>
    <col min="29" max="29" width="35" style="1" hidden="1" customWidth="1"/>
    <col min="30" max="30" width="27.5703125" style="1" hidden="1" customWidth="1"/>
    <col min="31" max="31" width="18.5703125" style="1" hidden="1" customWidth="1"/>
    <col min="32" max="32" width="20.85546875" style="1" hidden="1" customWidth="1"/>
    <col min="33" max="33" width="22.28515625" style="1" hidden="1" customWidth="1"/>
    <col min="34" max="34" width="12.140625" style="1" hidden="1" customWidth="1"/>
    <col min="35" max="35" width="10.85546875" style="1" hidden="1" customWidth="1"/>
    <col min="36" max="16384" width="11.42578125" style="1"/>
  </cols>
  <sheetData>
    <row r="1" spans="1:35" ht="42.75" customHeight="1" x14ac:dyDescent="0.3">
      <c r="A1" s="135" t="s">
        <v>255</v>
      </c>
      <c r="B1" s="135"/>
      <c r="C1" s="135"/>
      <c r="D1" s="135"/>
      <c r="E1" s="135"/>
      <c r="F1" s="135"/>
      <c r="G1" s="135"/>
      <c r="H1" s="135"/>
      <c r="I1" s="135"/>
      <c r="J1" s="135"/>
      <c r="K1" s="135"/>
      <c r="L1" s="135"/>
      <c r="M1" s="135"/>
      <c r="N1" s="135"/>
      <c r="O1" s="135"/>
      <c r="P1" s="135"/>
      <c r="Q1" s="135"/>
      <c r="R1" s="135"/>
      <c r="S1" s="135"/>
      <c r="T1" s="135"/>
      <c r="U1" s="135"/>
      <c r="V1" s="135"/>
      <c r="W1" s="135"/>
      <c r="X1" s="135"/>
      <c r="Y1" s="135"/>
      <c r="Z1" s="135"/>
      <c r="AA1" s="135"/>
      <c r="AB1" s="135"/>
      <c r="AC1" s="135"/>
      <c r="AD1" s="135"/>
      <c r="AE1" s="135"/>
      <c r="AF1" s="136"/>
      <c r="AG1" s="137"/>
      <c r="AH1" s="138"/>
      <c r="AI1" s="139"/>
    </row>
    <row r="2" spans="1:35" ht="42.75" customHeight="1" x14ac:dyDescent="0.3">
      <c r="A2" s="141"/>
      <c r="B2" s="141"/>
      <c r="C2" s="141"/>
      <c r="D2" s="141"/>
      <c r="E2" s="141"/>
      <c r="F2" s="141"/>
      <c r="G2" s="141"/>
      <c r="H2" s="141"/>
      <c r="I2" s="141"/>
      <c r="J2" s="141"/>
      <c r="K2" s="141"/>
      <c r="L2" s="141"/>
      <c r="M2" s="141"/>
      <c r="N2" s="141"/>
      <c r="O2" s="141"/>
      <c r="P2" s="141"/>
      <c r="Q2" s="141"/>
      <c r="R2" s="141"/>
      <c r="S2" s="141"/>
      <c r="T2" s="141"/>
      <c r="U2" s="141"/>
      <c r="V2" s="141"/>
      <c r="W2" s="141"/>
      <c r="X2" s="141"/>
      <c r="Y2" s="141"/>
      <c r="Z2" s="141"/>
      <c r="AA2" s="141"/>
      <c r="AB2" s="141"/>
      <c r="AC2" s="141"/>
      <c r="AD2" s="141"/>
      <c r="AE2" s="141"/>
      <c r="AF2" s="142"/>
      <c r="AG2" s="140"/>
      <c r="AH2" s="141"/>
      <c r="AI2" s="142"/>
    </row>
    <row r="3" spans="1:35" ht="33.75" customHeight="1" x14ac:dyDescent="0.3">
      <c r="A3" s="143" t="s">
        <v>0</v>
      </c>
      <c r="B3" s="143"/>
      <c r="C3" s="143"/>
      <c r="D3" s="143"/>
      <c r="E3" s="143"/>
      <c r="F3" s="143"/>
      <c r="G3" s="144" t="s">
        <v>1</v>
      </c>
      <c r="H3" s="144"/>
      <c r="I3" s="144"/>
      <c r="J3" s="144"/>
      <c r="K3" s="40" t="s">
        <v>85</v>
      </c>
      <c r="L3" s="143" t="s">
        <v>2</v>
      </c>
      <c r="M3" s="143"/>
      <c r="N3" s="143"/>
      <c r="O3" s="143"/>
      <c r="P3" s="143"/>
      <c r="Q3" s="143" t="s">
        <v>3</v>
      </c>
      <c r="R3" s="143"/>
      <c r="S3" s="143"/>
      <c r="T3" s="143"/>
      <c r="U3" s="143"/>
      <c r="V3" s="145" t="s">
        <v>4</v>
      </c>
      <c r="W3" s="146"/>
      <c r="X3" s="146"/>
      <c r="Y3" s="146"/>
      <c r="Z3" s="146"/>
      <c r="AA3" s="147"/>
      <c r="AB3" s="145" t="s">
        <v>5</v>
      </c>
      <c r="AC3" s="146"/>
      <c r="AD3" s="146"/>
      <c r="AE3" s="146"/>
      <c r="AF3" s="146"/>
      <c r="AG3" s="146"/>
      <c r="AH3" s="146"/>
      <c r="AI3" s="147"/>
    </row>
    <row r="4" spans="1:35" ht="30" customHeight="1" x14ac:dyDescent="0.3">
      <c r="A4" s="143"/>
      <c r="B4" s="143"/>
      <c r="C4" s="143"/>
      <c r="D4" s="143"/>
      <c r="E4" s="143"/>
      <c r="F4" s="143"/>
      <c r="G4" s="144" t="s">
        <v>6</v>
      </c>
      <c r="H4" s="144"/>
      <c r="I4" s="144"/>
      <c r="J4" s="144"/>
      <c r="K4" s="40" t="s">
        <v>7</v>
      </c>
      <c r="L4" s="144" t="s">
        <v>8</v>
      </c>
      <c r="M4" s="144"/>
      <c r="N4" s="41"/>
      <c r="O4" s="144" t="s">
        <v>9</v>
      </c>
      <c r="P4" s="144"/>
      <c r="Q4" s="143"/>
      <c r="R4" s="143"/>
      <c r="S4" s="143"/>
      <c r="T4" s="143"/>
      <c r="U4" s="143"/>
      <c r="V4" s="148"/>
      <c r="W4" s="149"/>
      <c r="X4" s="149"/>
      <c r="Y4" s="149"/>
      <c r="Z4" s="149"/>
      <c r="AA4" s="150"/>
      <c r="AB4" s="148"/>
      <c r="AC4" s="149"/>
      <c r="AD4" s="149"/>
      <c r="AE4" s="149"/>
      <c r="AF4" s="149"/>
      <c r="AG4" s="149"/>
      <c r="AH4" s="149"/>
      <c r="AI4" s="150"/>
    </row>
    <row r="5" spans="1:35" s="42" customFormat="1" ht="96.75" customHeight="1" x14ac:dyDescent="0.3">
      <c r="A5" s="40" t="s">
        <v>10</v>
      </c>
      <c r="B5" s="40" t="s">
        <v>11</v>
      </c>
      <c r="C5" s="40" t="s">
        <v>12</v>
      </c>
      <c r="D5" s="40" t="s">
        <v>13</v>
      </c>
      <c r="E5" s="40" t="s">
        <v>14</v>
      </c>
      <c r="F5" s="40" t="s">
        <v>15</v>
      </c>
      <c r="G5" s="40" t="s">
        <v>16</v>
      </c>
      <c r="H5" s="40" t="s">
        <v>17</v>
      </c>
      <c r="I5" s="40" t="s">
        <v>18</v>
      </c>
      <c r="J5" s="40" t="s">
        <v>19</v>
      </c>
      <c r="K5" s="40" t="s">
        <v>20</v>
      </c>
      <c r="L5" s="40" t="s">
        <v>16</v>
      </c>
      <c r="M5" s="40" t="s">
        <v>17</v>
      </c>
      <c r="N5" s="40" t="s">
        <v>21</v>
      </c>
      <c r="O5" s="40" t="s">
        <v>22</v>
      </c>
      <c r="P5" s="40" t="s">
        <v>23</v>
      </c>
      <c r="Q5" s="40" t="s">
        <v>24</v>
      </c>
      <c r="R5" s="40" t="s">
        <v>25</v>
      </c>
      <c r="S5" s="40" t="s">
        <v>26</v>
      </c>
      <c r="T5" s="40" t="s">
        <v>27</v>
      </c>
      <c r="U5" s="40" t="s">
        <v>28</v>
      </c>
      <c r="V5" s="40" t="s">
        <v>29</v>
      </c>
      <c r="W5" s="40" t="s">
        <v>30</v>
      </c>
      <c r="X5" s="40" t="s">
        <v>31</v>
      </c>
      <c r="Y5" s="40" t="s">
        <v>32</v>
      </c>
      <c r="Z5" s="40" t="s">
        <v>33</v>
      </c>
      <c r="AA5" s="40" t="s">
        <v>34</v>
      </c>
      <c r="AB5" s="40" t="s">
        <v>35</v>
      </c>
      <c r="AC5" s="40" t="s">
        <v>36</v>
      </c>
      <c r="AD5" s="40" t="s">
        <v>37</v>
      </c>
      <c r="AE5" s="40" t="s">
        <v>32</v>
      </c>
      <c r="AF5" s="40" t="s">
        <v>33</v>
      </c>
      <c r="AG5" s="40" t="s">
        <v>34</v>
      </c>
      <c r="AH5" s="40" t="s">
        <v>38</v>
      </c>
      <c r="AI5" s="40" t="s">
        <v>39</v>
      </c>
    </row>
    <row r="6" spans="1:35" ht="216" customHeight="1" x14ac:dyDescent="0.3">
      <c r="A6" s="43">
        <v>1</v>
      </c>
      <c r="B6" s="67" t="s">
        <v>177</v>
      </c>
      <c r="C6" s="44" t="s">
        <v>178</v>
      </c>
      <c r="D6" s="44" t="s">
        <v>179</v>
      </c>
      <c r="E6" s="44" t="str">
        <f>+'[5]Matriz definición'!B6</f>
        <v>Favorecimiento a terceros para gestionar la inscripción de actos administrativos que no cumplen con los requisitos de Ley.</v>
      </c>
      <c r="F6" s="44" t="s">
        <v>180</v>
      </c>
      <c r="G6" s="43">
        <v>2</v>
      </c>
      <c r="H6" s="43">
        <f>[5]Impacto!E43</f>
        <v>11</v>
      </c>
      <c r="I6" s="53">
        <f t="shared" ref="I6" si="0">+G6*H6</f>
        <v>22</v>
      </c>
      <c r="J6" s="57" t="str">
        <f>+'[5]Clasificación '!J4</f>
        <v>EXTREMA</v>
      </c>
      <c r="K6" s="65" t="s">
        <v>181</v>
      </c>
      <c r="L6" s="53">
        <v>1</v>
      </c>
      <c r="M6" s="53">
        <v>11</v>
      </c>
      <c r="N6" s="43">
        <f>+L6*M6</f>
        <v>11</v>
      </c>
      <c r="O6" s="58" t="str">
        <f>'[5]Clasificación '!J5</f>
        <v>ALTA</v>
      </c>
      <c r="P6" s="43" t="s">
        <v>41</v>
      </c>
      <c r="Q6" s="87" t="s">
        <v>256</v>
      </c>
      <c r="R6" s="87" t="s">
        <v>182</v>
      </c>
      <c r="S6" s="48">
        <v>43556</v>
      </c>
      <c r="T6" s="49">
        <v>43830</v>
      </c>
      <c r="U6" s="87" t="s">
        <v>183</v>
      </c>
      <c r="V6" s="87" t="s">
        <v>278</v>
      </c>
      <c r="W6" s="87" t="s">
        <v>279</v>
      </c>
      <c r="X6" s="114" t="s">
        <v>265</v>
      </c>
      <c r="Y6" s="114" t="s">
        <v>266</v>
      </c>
      <c r="Z6" s="114" t="s">
        <v>274</v>
      </c>
      <c r="AA6" s="114" t="s">
        <v>274</v>
      </c>
      <c r="AB6" s="50"/>
      <c r="AC6" s="50"/>
      <c r="AD6" s="50"/>
      <c r="AE6" s="50"/>
      <c r="AF6" s="50"/>
      <c r="AG6" s="50"/>
      <c r="AH6" s="50"/>
      <c r="AI6" s="50"/>
    </row>
  </sheetData>
  <mergeCells count="11">
    <mergeCell ref="O4:P4"/>
    <mergeCell ref="AG1:AI2"/>
    <mergeCell ref="A3:F4"/>
    <mergeCell ref="G3:J3"/>
    <mergeCell ref="L3:P3"/>
    <mergeCell ref="Q3:U4"/>
    <mergeCell ref="V3:AA4"/>
    <mergeCell ref="AB3:AI4"/>
    <mergeCell ref="G4:J4"/>
    <mergeCell ref="L4:M4"/>
    <mergeCell ref="A1:AF2"/>
  </mergeCells>
  <pageMargins left="0.70866141732283472" right="0.70866141732283472" top="0.74803149606299213" bottom="0.74803149606299213" header="0.31496062992125984" footer="0.31496062992125984"/>
  <pageSetup scale="40" orientation="landscape" r:id="rId1"/>
  <drawing r:id="rId2"/>
  <legacyDrawing r:id="rId3"/>
  <extLst>
    <ext xmlns:x14="http://schemas.microsoft.com/office/spreadsheetml/2009/9/main" uri="{78C0D931-6437-407d-A8EE-F0AAD7539E65}">
      <x14:conditionalFormattings>
        <x14:conditionalFormatting xmlns:xm="http://schemas.microsoft.com/office/excel/2006/main">
          <x14:cfRule type="containsText" priority="9" operator="containsText" id="{88D0FCEB-DD57-472D-B5E3-921A07386F55}">
            <xm:f>NOT(ISERROR(SEARCH('\PLANEACIÓN 2019\RIESGOS 2019\VERSIONES FINALES RIESGOS CORRUPCION 2019\[Mapa de riesgos Corrupcion Informacion Minera 2019 Final.xlsx]Clasificación '!#REF!,J6)))</xm:f>
            <xm:f>'\PLANEACIÓN 2019\RIESGOS 2019\VERSIONES FINALES RIESGOS CORRUPCION 2019\[Mapa de riesgos Corrupcion Informacion Minera 2019 Final.xlsx]Clasificación '!#REF!</xm:f>
            <x14:dxf>
              <fill>
                <patternFill>
                  <bgColor rgb="FFFF0000"/>
                </patternFill>
              </fill>
            </x14:dxf>
          </x14:cfRule>
          <x14:cfRule type="containsText" priority="10" operator="containsText" id="{B71305E6-46EA-45EB-B94E-749B03F2516D}">
            <xm:f>NOT(ISERROR(SEARCH('\PLANEACIÓN 2019\RIESGOS 2019\VERSIONES FINALES RIESGOS CORRUPCION 2019\[Mapa de riesgos Corrupcion Informacion Minera 2019 Final.xlsx]Clasificación '!#REF!,J6)))</xm:f>
            <xm:f>'\PLANEACIÓN 2019\RIESGOS 2019\VERSIONES FINALES RIESGOS CORRUPCION 2019\[Mapa de riesgos Corrupcion Informacion Minera 2019 Final.xlsx]Clasificación '!#REF!</xm:f>
            <x14:dxf>
              <fill>
                <patternFill>
                  <bgColor rgb="FFFFC000"/>
                </patternFill>
              </fill>
            </x14:dxf>
          </x14:cfRule>
          <x14:cfRule type="containsText" priority="11" operator="containsText" id="{CC676441-3DDD-4CA4-B9ED-04555953795B}">
            <xm:f>NOT(ISERROR(SEARCH('\PLANEACIÓN 2019\RIESGOS 2019\VERSIONES FINALES RIESGOS CORRUPCION 2019\[Mapa de riesgos Corrupcion Informacion Minera 2019 Final.xlsx]Clasificación '!#REF!,J6)))</xm:f>
            <xm:f>'\PLANEACIÓN 2019\RIESGOS 2019\VERSIONES FINALES RIESGOS CORRUPCION 2019\[Mapa de riesgos Corrupcion Informacion Minera 2019 Final.xlsx]Clasificación '!#REF!</xm:f>
            <x14:dxf>
              <fill>
                <patternFill>
                  <bgColor rgb="FFFFFF00"/>
                </patternFill>
              </fill>
            </x14:dxf>
          </x14:cfRule>
          <x14:cfRule type="containsText" priority="12" operator="containsText" id="{87B86A7B-FCA4-4F6B-A2B7-C947B8DF8044}">
            <xm:f>NOT(ISERROR(SEARCH('\PLANEACIÓN 2019\RIESGOS 2019\VERSIONES FINALES RIESGOS CORRUPCION 2019\[Mapa de riesgos Corrupcion Informacion Minera 2019 Final.xlsx]Clasificación '!#REF!,J6)))</xm:f>
            <xm:f>'\PLANEACIÓN 2019\RIESGOS 2019\VERSIONES FINALES RIESGOS CORRUPCION 2019\[Mapa de riesgos Corrupcion Informacion Minera 2019 Final.xlsx]Clasificación '!#REF!</xm:f>
            <x14:dxf>
              <fill>
                <patternFill>
                  <bgColor rgb="FF00B050"/>
                </patternFill>
              </fill>
            </x14:dxf>
          </x14:cfRule>
          <xm:sqref>J6</xm:sqref>
        </x14:conditionalFormatting>
        <x14:conditionalFormatting xmlns:xm="http://schemas.microsoft.com/office/excel/2006/main">
          <x14:cfRule type="containsText" priority="1" operator="containsText" id="{DB166E99-CC3C-4951-AE64-B7F2AA29A587}">
            <xm:f>NOT(ISERROR(SEARCH('\PLANEACIÓN 2019\RIESGOS 2019\VERSIONES FINALES RIESGOS CORRUPCION 2019\[Mapa de riesgos Corrupcion Informacion Minera 2019 Final.xlsx]Clasificación '!#REF!,O6)))</xm:f>
            <xm:f>'\PLANEACIÓN 2019\RIESGOS 2019\VERSIONES FINALES RIESGOS CORRUPCION 2019\[Mapa de riesgos Corrupcion Informacion Minera 2019 Final.xlsx]Clasificación '!#REF!</xm:f>
            <x14:dxf>
              <fill>
                <patternFill>
                  <bgColor rgb="FFFF0000"/>
                </patternFill>
              </fill>
            </x14:dxf>
          </x14:cfRule>
          <x14:cfRule type="containsText" priority="2" operator="containsText" id="{B1FED2D8-C819-49F9-A0EC-4804D52C9D0A}">
            <xm:f>NOT(ISERROR(SEARCH('\PLANEACIÓN 2019\RIESGOS 2019\VERSIONES FINALES RIESGOS CORRUPCION 2019\[Mapa de riesgos Corrupcion Informacion Minera 2019 Final.xlsx]Clasificación '!#REF!,O6)))</xm:f>
            <xm:f>'\PLANEACIÓN 2019\RIESGOS 2019\VERSIONES FINALES RIESGOS CORRUPCION 2019\[Mapa de riesgos Corrupcion Informacion Minera 2019 Final.xlsx]Clasificación '!#REF!</xm:f>
            <x14:dxf>
              <fill>
                <patternFill>
                  <bgColor rgb="FFFFC000"/>
                </patternFill>
              </fill>
            </x14:dxf>
          </x14:cfRule>
          <x14:cfRule type="containsText" priority="3" operator="containsText" id="{20626C9B-03CA-4F7B-A798-3355CC0FA16D}">
            <xm:f>NOT(ISERROR(SEARCH('\PLANEACIÓN 2019\RIESGOS 2019\VERSIONES FINALES RIESGOS CORRUPCION 2019\[Mapa de riesgos Corrupcion Informacion Minera 2019 Final.xlsx]Clasificación '!#REF!,O6)))</xm:f>
            <xm:f>'\PLANEACIÓN 2019\RIESGOS 2019\VERSIONES FINALES RIESGOS CORRUPCION 2019\[Mapa de riesgos Corrupcion Informacion Minera 2019 Final.xlsx]Clasificación '!#REF!</xm:f>
            <x14:dxf>
              <fill>
                <patternFill>
                  <bgColor rgb="FFFFFF00"/>
                </patternFill>
              </fill>
            </x14:dxf>
          </x14:cfRule>
          <x14:cfRule type="containsText" priority="4" operator="containsText" id="{A119E53A-1326-4D75-8064-AC363159DCC5}">
            <xm:f>NOT(ISERROR(SEARCH('\PLANEACIÓN 2019\RIESGOS 2019\VERSIONES FINALES RIESGOS CORRUPCION 2019\[Mapa de riesgos Corrupcion Informacion Minera 2019 Final.xlsx]Clasificación '!#REF!,O6)))</xm:f>
            <xm:f>'\PLANEACIÓN 2019\RIESGOS 2019\VERSIONES FINALES RIESGOS CORRUPCION 2019\[Mapa de riesgos Corrupcion Informacion Minera 2019 Final.xlsx]Clasificación '!#REF!</xm:f>
            <x14:dxf>
              <fill>
                <patternFill>
                  <bgColor rgb="FF00B050"/>
                </patternFill>
              </fill>
            </x14:dxf>
          </x14:cfRule>
          <xm:sqref>O6</xm:sqref>
        </x14:conditionalFormatting>
      </x14:conditionalFormatting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249977111117893"/>
  </sheetPr>
  <dimension ref="A1:AI15"/>
  <sheetViews>
    <sheetView view="pageBreakPreview" zoomScale="78" zoomScaleNormal="78" zoomScaleSheetLayoutView="78" workbookViewId="0">
      <selection sqref="A1:AF2"/>
    </sheetView>
  </sheetViews>
  <sheetFormatPr baseColWidth="10" defaultRowHeight="16.5" x14ac:dyDescent="0.3"/>
  <cols>
    <col min="1" max="1" width="6.7109375" style="1" customWidth="1"/>
    <col min="2" max="2" width="20.7109375" style="1" customWidth="1"/>
    <col min="3" max="3" width="60.7109375" style="1" customWidth="1"/>
    <col min="4" max="4" width="53.140625" style="1" customWidth="1"/>
    <col min="5" max="5" width="28.42578125" style="1" customWidth="1"/>
    <col min="6" max="6" width="33.140625" style="1" customWidth="1"/>
    <col min="7" max="7" width="14" style="1" customWidth="1"/>
    <col min="8" max="8" width="13.42578125" style="1" customWidth="1"/>
    <col min="9" max="9" width="10.28515625" style="1" hidden="1" customWidth="1"/>
    <col min="10" max="10" width="13.85546875" style="1" customWidth="1"/>
    <col min="11" max="11" width="47.85546875" style="1" customWidth="1"/>
    <col min="12" max="13" width="11.85546875" style="1" customWidth="1"/>
    <col min="14" max="14" width="19.5703125" style="1" hidden="1" customWidth="1"/>
    <col min="15" max="15" width="15" style="1" customWidth="1"/>
    <col min="16" max="16" width="11.85546875" style="1" customWidth="1"/>
    <col min="17" max="17" width="29" style="1" customWidth="1"/>
    <col min="18" max="18" width="25.140625" style="1" customWidth="1"/>
    <col min="19" max="19" width="14" style="1" customWidth="1"/>
    <col min="20" max="20" width="15.85546875" style="1" customWidth="1"/>
    <col min="21" max="21" width="19.140625" style="1" customWidth="1"/>
    <col min="22" max="22" width="49.85546875" style="1" customWidth="1"/>
    <col min="23" max="23" width="48" style="1" customWidth="1"/>
    <col min="24" max="25" width="15.85546875" style="1" customWidth="1"/>
    <col min="26" max="26" width="23.85546875" style="1" customWidth="1"/>
    <col min="27" max="27" width="20.42578125" style="1" customWidth="1"/>
    <col min="28" max="28" width="29.85546875" style="1" hidden="1" customWidth="1"/>
    <col min="29" max="29" width="35" style="1" hidden="1" customWidth="1"/>
    <col min="30" max="30" width="27.5703125" style="1" hidden="1" customWidth="1"/>
    <col min="31" max="31" width="18.5703125" style="1" hidden="1" customWidth="1"/>
    <col min="32" max="32" width="20.85546875" style="1" hidden="1" customWidth="1"/>
    <col min="33" max="33" width="22.28515625" style="1" hidden="1" customWidth="1"/>
    <col min="34" max="34" width="12.140625" style="1" hidden="1" customWidth="1"/>
    <col min="35" max="35" width="10.85546875" style="1" hidden="1" customWidth="1"/>
    <col min="36" max="16384" width="11.42578125" style="1"/>
  </cols>
  <sheetData>
    <row r="1" spans="1:35" ht="42.75" customHeight="1" x14ac:dyDescent="0.3">
      <c r="A1" s="135" t="s">
        <v>258</v>
      </c>
      <c r="B1" s="135"/>
      <c r="C1" s="135"/>
      <c r="D1" s="135"/>
      <c r="E1" s="135"/>
      <c r="F1" s="135"/>
      <c r="G1" s="135"/>
      <c r="H1" s="135"/>
      <c r="I1" s="135"/>
      <c r="J1" s="135"/>
      <c r="K1" s="135"/>
      <c r="L1" s="135"/>
      <c r="M1" s="135"/>
      <c r="N1" s="135"/>
      <c r="O1" s="135"/>
      <c r="P1" s="135"/>
      <c r="Q1" s="135"/>
      <c r="R1" s="135"/>
      <c r="S1" s="135"/>
      <c r="T1" s="135"/>
      <c r="U1" s="135"/>
      <c r="V1" s="135"/>
      <c r="W1" s="135"/>
      <c r="X1" s="135"/>
      <c r="Y1" s="135"/>
      <c r="Z1" s="135"/>
      <c r="AA1" s="135"/>
      <c r="AB1" s="135"/>
      <c r="AC1" s="135"/>
      <c r="AD1" s="135"/>
      <c r="AE1" s="135"/>
      <c r="AF1" s="136"/>
      <c r="AG1" s="137"/>
      <c r="AH1" s="138"/>
      <c r="AI1" s="139"/>
    </row>
    <row r="2" spans="1:35" ht="42.75" customHeight="1" x14ac:dyDescent="0.3">
      <c r="A2" s="141"/>
      <c r="B2" s="141"/>
      <c r="C2" s="141"/>
      <c r="D2" s="141"/>
      <c r="E2" s="141"/>
      <c r="F2" s="141"/>
      <c r="G2" s="141"/>
      <c r="H2" s="141"/>
      <c r="I2" s="141"/>
      <c r="J2" s="141"/>
      <c r="K2" s="141"/>
      <c r="L2" s="141"/>
      <c r="M2" s="141"/>
      <c r="N2" s="141"/>
      <c r="O2" s="141"/>
      <c r="P2" s="141"/>
      <c r="Q2" s="141"/>
      <c r="R2" s="141"/>
      <c r="S2" s="141"/>
      <c r="T2" s="141"/>
      <c r="U2" s="141"/>
      <c r="V2" s="141"/>
      <c r="W2" s="141"/>
      <c r="X2" s="141"/>
      <c r="Y2" s="141"/>
      <c r="Z2" s="141"/>
      <c r="AA2" s="141"/>
      <c r="AB2" s="141"/>
      <c r="AC2" s="141"/>
      <c r="AD2" s="141"/>
      <c r="AE2" s="141"/>
      <c r="AF2" s="142"/>
      <c r="AG2" s="140"/>
      <c r="AH2" s="141"/>
      <c r="AI2" s="142"/>
    </row>
    <row r="3" spans="1:35" ht="33.75" customHeight="1" x14ac:dyDescent="0.3">
      <c r="A3" s="143" t="s">
        <v>0</v>
      </c>
      <c r="B3" s="143"/>
      <c r="C3" s="143"/>
      <c r="D3" s="143"/>
      <c r="E3" s="143"/>
      <c r="F3" s="143"/>
      <c r="G3" s="144" t="s">
        <v>1</v>
      </c>
      <c r="H3" s="144"/>
      <c r="I3" s="144"/>
      <c r="J3" s="144"/>
      <c r="K3" s="59" t="s">
        <v>85</v>
      </c>
      <c r="L3" s="143" t="s">
        <v>2</v>
      </c>
      <c r="M3" s="143"/>
      <c r="N3" s="143"/>
      <c r="O3" s="143"/>
      <c r="P3" s="143"/>
      <c r="Q3" s="143" t="s">
        <v>3</v>
      </c>
      <c r="R3" s="143"/>
      <c r="S3" s="143"/>
      <c r="T3" s="143"/>
      <c r="U3" s="143"/>
      <c r="V3" s="143" t="s">
        <v>4</v>
      </c>
      <c r="W3" s="143"/>
      <c r="X3" s="143"/>
      <c r="Y3" s="143"/>
      <c r="Z3" s="143"/>
      <c r="AA3" s="143"/>
      <c r="AB3" s="143" t="s">
        <v>5</v>
      </c>
      <c r="AC3" s="143"/>
      <c r="AD3" s="143"/>
      <c r="AE3" s="143"/>
      <c r="AF3" s="143"/>
      <c r="AG3" s="143"/>
      <c r="AH3" s="143"/>
      <c r="AI3" s="143"/>
    </row>
    <row r="4" spans="1:35" ht="30" customHeight="1" x14ac:dyDescent="0.3">
      <c r="A4" s="143"/>
      <c r="B4" s="143"/>
      <c r="C4" s="143"/>
      <c r="D4" s="143"/>
      <c r="E4" s="143"/>
      <c r="F4" s="143"/>
      <c r="G4" s="144" t="s">
        <v>6</v>
      </c>
      <c r="H4" s="144"/>
      <c r="I4" s="144"/>
      <c r="J4" s="144"/>
      <c r="K4" s="59" t="s">
        <v>7</v>
      </c>
      <c r="L4" s="144" t="s">
        <v>8</v>
      </c>
      <c r="M4" s="144"/>
      <c r="N4" s="41"/>
      <c r="O4" s="144" t="s">
        <v>9</v>
      </c>
      <c r="P4" s="144"/>
      <c r="Q4" s="143"/>
      <c r="R4" s="143"/>
      <c r="S4" s="143"/>
      <c r="T4" s="143"/>
      <c r="U4" s="143"/>
      <c r="V4" s="143"/>
      <c r="W4" s="143"/>
      <c r="X4" s="143"/>
      <c r="Y4" s="143"/>
      <c r="Z4" s="143"/>
      <c r="AA4" s="143"/>
      <c r="AB4" s="143"/>
      <c r="AC4" s="143"/>
      <c r="AD4" s="143"/>
      <c r="AE4" s="143"/>
      <c r="AF4" s="143"/>
      <c r="AG4" s="143"/>
      <c r="AH4" s="143"/>
      <c r="AI4" s="143"/>
    </row>
    <row r="5" spans="1:35" s="42" customFormat="1" ht="96.75" customHeight="1" x14ac:dyDescent="0.3">
      <c r="A5" s="59" t="s">
        <v>10</v>
      </c>
      <c r="B5" s="59" t="s">
        <v>11</v>
      </c>
      <c r="C5" s="59" t="s">
        <v>12</v>
      </c>
      <c r="D5" s="59" t="s">
        <v>13</v>
      </c>
      <c r="E5" s="59" t="s">
        <v>14</v>
      </c>
      <c r="F5" s="59" t="s">
        <v>15</v>
      </c>
      <c r="G5" s="59" t="s">
        <v>16</v>
      </c>
      <c r="H5" s="59" t="s">
        <v>17</v>
      </c>
      <c r="I5" s="59" t="s">
        <v>18</v>
      </c>
      <c r="J5" s="59" t="s">
        <v>19</v>
      </c>
      <c r="K5" s="59" t="s">
        <v>20</v>
      </c>
      <c r="L5" s="59" t="s">
        <v>16</v>
      </c>
      <c r="M5" s="59" t="s">
        <v>17</v>
      </c>
      <c r="N5" s="59" t="s">
        <v>21</v>
      </c>
      <c r="O5" s="59" t="s">
        <v>22</v>
      </c>
      <c r="P5" s="59" t="s">
        <v>23</v>
      </c>
      <c r="Q5" s="59" t="s">
        <v>24</v>
      </c>
      <c r="R5" s="59" t="s">
        <v>25</v>
      </c>
      <c r="S5" s="59" t="s">
        <v>26</v>
      </c>
      <c r="T5" s="59" t="s">
        <v>27</v>
      </c>
      <c r="U5" s="59" t="s">
        <v>28</v>
      </c>
      <c r="V5" s="59" t="s">
        <v>29</v>
      </c>
      <c r="W5" s="59" t="s">
        <v>30</v>
      </c>
      <c r="X5" s="59" t="s">
        <v>31</v>
      </c>
      <c r="Y5" s="59" t="s">
        <v>32</v>
      </c>
      <c r="Z5" s="59" t="s">
        <v>33</v>
      </c>
      <c r="AA5" s="59" t="s">
        <v>34</v>
      </c>
      <c r="AB5" s="59" t="s">
        <v>35</v>
      </c>
      <c r="AC5" s="59" t="s">
        <v>36</v>
      </c>
      <c r="AD5" s="59" t="s">
        <v>37</v>
      </c>
      <c r="AE5" s="59" t="s">
        <v>32</v>
      </c>
      <c r="AF5" s="59" t="s">
        <v>33</v>
      </c>
      <c r="AG5" s="59" t="s">
        <v>34</v>
      </c>
      <c r="AH5" s="59" t="s">
        <v>38</v>
      </c>
      <c r="AI5" s="59" t="s">
        <v>39</v>
      </c>
    </row>
    <row r="6" spans="1:35" s="92" customFormat="1" ht="115.5" x14ac:dyDescent="0.3">
      <c r="A6" s="83">
        <v>1</v>
      </c>
      <c r="B6" s="93" t="str">
        <f>+[6]Identificacion!B4</f>
        <v>GESTIÓN INTEGRAL PARA EL SEGUIMIENTO Y CONTROL A LOS TÍTULOS MINEROS - MODIFICACIONES</v>
      </c>
      <c r="C6" s="93" t="str">
        <f>+[6]Identificacion!C4</f>
        <v>Realizar el seguimiento y control de las obligaciones estipuladas en los títulos mineros, con el fin que las operaciones mineras sean realizadas en forma segura, ambientalmente responsables, técnicamente viables y con el adecuado manejo de las contraprestaciones económicas derivadas de la explotación, llevar a cabo las modificaciones de los títulos mineros cuando haya lugar.</v>
      </c>
      <c r="D6" s="93" t="str">
        <f>+[6]Identificacion!D4</f>
        <v>Ausencia de control en quien tramita y ausencia de control en el interesado</v>
      </c>
      <c r="E6" s="93" t="str">
        <f>+[6]Identificacion!E4</f>
        <v xml:space="preserve">Demora en la resolución de los tramites de modificación, para favorecer a un tercero </v>
      </c>
      <c r="F6" s="93" t="str">
        <f>+[6]Identificacion!F4</f>
        <v>1. Pérdida de imagen y de credibilidad por parte de sus clientes externos e internos.
2. Investigaciones y sanciones por parte de los entes de control.</v>
      </c>
      <c r="G6" s="83">
        <f>+[6]Probabilidad!E14</f>
        <v>4</v>
      </c>
      <c r="H6" s="83">
        <f>+[6]Impacto!E43</f>
        <v>17</v>
      </c>
      <c r="I6" s="83">
        <f>+G6*H6</f>
        <v>68</v>
      </c>
      <c r="J6" s="61" t="str">
        <f>+'[6]Clasificación '!J4</f>
        <v>EXTREMA</v>
      </c>
      <c r="K6" s="62" t="s">
        <v>204</v>
      </c>
      <c r="L6" s="83">
        <v>2</v>
      </c>
      <c r="M6" s="83">
        <v>17</v>
      </c>
      <c r="N6" s="83">
        <f>+L6*M6</f>
        <v>34</v>
      </c>
      <c r="O6" s="61" t="str">
        <f>+'[6]Clasificación '!J4</f>
        <v>EXTREMA</v>
      </c>
      <c r="P6" s="83" t="s">
        <v>41</v>
      </c>
      <c r="Q6" s="84" t="s">
        <v>205</v>
      </c>
      <c r="R6" s="84" t="s">
        <v>206</v>
      </c>
      <c r="S6" s="48">
        <v>43466</v>
      </c>
      <c r="T6" s="49">
        <v>43496</v>
      </c>
      <c r="U6" s="97" t="s">
        <v>207</v>
      </c>
      <c r="V6" s="84" t="s">
        <v>280</v>
      </c>
      <c r="W6" s="84" t="s">
        <v>280</v>
      </c>
      <c r="X6" s="118" t="s">
        <v>264</v>
      </c>
      <c r="Y6" s="118" t="s">
        <v>266</v>
      </c>
      <c r="Z6" s="119" t="s">
        <v>281</v>
      </c>
      <c r="AA6" s="119" t="s">
        <v>281</v>
      </c>
      <c r="AB6" s="98"/>
      <c r="AC6" s="98"/>
      <c r="AD6" s="98"/>
      <c r="AE6" s="98"/>
      <c r="AF6" s="98"/>
      <c r="AG6" s="98"/>
      <c r="AH6" s="98"/>
      <c r="AI6" s="98"/>
    </row>
    <row r="7" spans="1:35" ht="115.5" x14ac:dyDescent="0.3">
      <c r="A7" s="83">
        <v>2</v>
      </c>
      <c r="B7" s="93" t="str">
        <f>+[6]Identificacion!B5</f>
        <v>GESTIÓN INTEGRAL PARA EL SEGUIMIENTO Y CONTROL A LOS TÍTULOS MINEROS - REGALIAS</v>
      </c>
      <c r="C7" s="93" t="str">
        <f>+[6]Identificacion!C5</f>
        <v>Realizar el seguimiento y control de las obligaciones estipuladas en los títulos mineros, con el fin que las operaciones mineras sean realizadas en forma segura, ambientalmente responsables, técnicamente viables y con el adecuado manejo de las contraprestaciones económicas derivadas de la explotación, llevar a cabo las modificaciones de los títulos mineros cuando haya lugar.</v>
      </c>
      <c r="D7" s="93" t="str">
        <f>+[6]Identificacion!D5</f>
        <v>1. Debilidad en la segregación de funciones  
2. Falta de sensibilidad ética 
2.1. Falta de competencia en los temas económicos
3. Debilidad en la trazabilidad de actuaciones</v>
      </c>
      <c r="E7" s="93" t="str">
        <f>+[6]Identificacion!E5</f>
        <v>Favorecimiento a terceros en la revisión de liquidaciones de contraprestaciones económicas. (Canon y Regalías)</v>
      </c>
      <c r="F7" s="93" t="str">
        <f>+[6]Identificacion!F5</f>
        <v xml:space="preserve">
1. Pérdida de imagen y de credibilidad por parte de sus clientes externos e internos.
2. Investigaciones y sanciones por parte de los entes de control.</v>
      </c>
      <c r="G7" s="60">
        <f>+[6]Probabilidad!E15</f>
        <v>3</v>
      </c>
      <c r="H7" s="60">
        <f>+[6]Impacto!E44</f>
        <v>5</v>
      </c>
      <c r="I7" s="60">
        <f t="shared" ref="I7:I15" si="0">+G7*H7</f>
        <v>15</v>
      </c>
      <c r="J7" s="73" t="str">
        <f>IF(AND(I7&gt;=0,I7&lt;=4),'[6]Clasificación '!$J$7,IF(Seguimiento!I7&lt;=14,'[6]Clasificación '!$J$6,IF(Seguimiento!I7&lt;=25,'[6]Clasificación '!$J$5,IF(Seguimiento!I7&lt;=50,'[6]Clasificación '!$J$4))))</f>
        <v>ALTA</v>
      </c>
      <c r="K7" s="62" t="s">
        <v>208</v>
      </c>
      <c r="L7" s="60">
        <v>1</v>
      </c>
      <c r="M7" s="60">
        <v>5</v>
      </c>
      <c r="N7" s="60">
        <f t="shared" ref="N7:N15" si="1">+L7*M7</f>
        <v>5</v>
      </c>
      <c r="O7" s="94" t="str">
        <f>IF(AND(N7&gt;=0,N7&lt;=4),'[6]Clasificación '!$J$7,IF(Seguimiento!N7&lt;=7,'[6]Clasificación '!$J$6,IF(Seguimiento!N7&lt;=14,'[6]Clasificación '!$J$5,IF(Seguimiento!N7&lt;=25,'[6]Clasificación '!$J$4))))</f>
        <v>MODERADA</v>
      </c>
      <c r="P7" s="60" t="s">
        <v>41</v>
      </c>
      <c r="Q7" s="84" t="s">
        <v>209</v>
      </c>
      <c r="R7" s="84" t="s">
        <v>210</v>
      </c>
      <c r="S7" s="48">
        <v>43497</v>
      </c>
      <c r="T7" s="49">
        <v>43830</v>
      </c>
      <c r="U7" s="97" t="s">
        <v>211</v>
      </c>
      <c r="V7" s="116" t="s">
        <v>282</v>
      </c>
      <c r="W7" s="115" t="s">
        <v>283</v>
      </c>
      <c r="X7" s="120" t="s">
        <v>265</v>
      </c>
      <c r="Y7" s="120" t="s">
        <v>266</v>
      </c>
      <c r="Z7" s="115" t="s">
        <v>281</v>
      </c>
      <c r="AA7" s="115" t="s">
        <v>281</v>
      </c>
      <c r="AB7" s="50"/>
      <c r="AC7" s="50"/>
      <c r="AD7" s="50"/>
      <c r="AE7" s="50"/>
      <c r="AF7" s="50"/>
      <c r="AG7" s="50"/>
      <c r="AH7" s="50"/>
      <c r="AI7" s="50"/>
    </row>
    <row r="8" spans="1:35" ht="148.5" x14ac:dyDescent="0.3">
      <c r="A8" s="83">
        <v>3</v>
      </c>
      <c r="B8" s="93" t="str">
        <f>+[6]Identificacion!B6</f>
        <v>GESTIÓN INTEGRAL PARA EL SEGUIMIENTO Y CONTROL A LOS TÍTULOS MINEROS - REGALIAS</v>
      </c>
      <c r="C8" s="93" t="str">
        <f>+[6]Identificacion!C6</f>
        <v>Realizar el seguimiento y control de las obligaciones estipuladas en los títulos mineros, con el fin que las operaciones mineras sean realizadas en forma segura, ambientalmente responsables, técnicamente viables y con el adecuado manejo de las contraprestaciones económicas derivadas de la explotación, llevar a cabo las modificaciones de los títulos mineros cuando haya lugar.</v>
      </c>
      <c r="D8" s="93" t="str">
        <f>+[6]Identificacion!D6</f>
        <v>1. Ausencia de conducto regular para la publicación de información
2. Falta de sensibilidad ética 
3. Acceso a la información no oficial por parte de múltiples servidores públicos  
3.1. Archivos de la información en carpetas no protegidas sin control de acceso</v>
      </c>
      <c r="E8" s="93" t="str">
        <f>+[6]Identificacion!E6</f>
        <v>Entregar información extraoficial o por fuera de los medios formales establecidos para beneficio propio o de un tercero.</v>
      </c>
      <c r="F8" s="93" t="str">
        <f>+[6]Identificacion!F6</f>
        <v>1. No igualdad de información para la toma de decisiones de los actores del mercado.
2. Detrimento Patrimonial 
3. Pérdida de imagen y de credibilidad por parte de sus clientes externos e internos.
4. Investigaciones y sanciones por parte de los entes de control.</v>
      </c>
      <c r="G8" s="60">
        <f>+[6]Probabilidad!E16</f>
        <v>3</v>
      </c>
      <c r="H8" s="60">
        <f>+[6]Impacto!E45</f>
        <v>4</v>
      </c>
      <c r="I8" s="60">
        <f t="shared" si="0"/>
        <v>12</v>
      </c>
      <c r="J8" s="73" t="str">
        <f>+'[6]Clasificación '!J5</f>
        <v>ALTA</v>
      </c>
      <c r="K8" s="62" t="s">
        <v>212</v>
      </c>
      <c r="L8" s="60">
        <v>1</v>
      </c>
      <c r="M8" s="60">
        <v>4</v>
      </c>
      <c r="N8" s="60">
        <f t="shared" si="1"/>
        <v>4</v>
      </c>
      <c r="O8" s="94" t="str">
        <f>+'[6]Clasificación '!J6</f>
        <v>MODERADA</v>
      </c>
      <c r="P8" s="60" t="s">
        <v>41</v>
      </c>
      <c r="Q8" s="84" t="s">
        <v>213</v>
      </c>
      <c r="R8" s="84" t="s">
        <v>214</v>
      </c>
      <c r="S8" s="48">
        <v>43497</v>
      </c>
      <c r="T8" s="49">
        <v>43830</v>
      </c>
      <c r="U8" s="97" t="s">
        <v>211</v>
      </c>
      <c r="V8" s="116" t="s">
        <v>284</v>
      </c>
      <c r="W8" s="115" t="s">
        <v>285</v>
      </c>
      <c r="X8" s="120" t="s">
        <v>265</v>
      </c>
      <c r="Y8" s="120" t="s">
        <v>266</v>
      </c>
      <c r="Z8" s="115" t="s">
        <v>281</v>
      </c>
      <c r="AA8" s="115" t="s">
        <v>281</v>
      </c>
      <c r="AB8" s="50"/>
      <c r="AC8" s="50"/>
      <c r="AD8" s="50"/>
      <c r="AE8" s="50"/>
      <c r="AF8" s="50"/>
      <c r="AG8" s="50"/>
      <c r="AH8" s="50"/>
      <c r="AI8" s="50"/>
    </row>
    <row r="9" spans="1:35" ht="231" x14ac:dyDescent="0.3">
      <c r="A9" s="83">
        <v>4</v>
      </c>
      <c r="B9" s="93" t="str">
        <f>+[6]Identificacion!B7</f>
        <v>GESTIÓN INTEGRAL PARA EL SEGUIMIENTO Y CONTROL A LOS TÍTULOS MINEROS - REGALIAS</v>
      </c>
      <c r="C9" s="93" t="str">
        <f>+[6]Identificacion!C7</f>
        <v>Realizar el seguimiento y control de las obligaciones estipuladas en los títulos mineros, con el fin que las operaciones mineras sean realizadas en forma segura, ambientalmente responsables, técnicamente viables y con el adecuado manejo de las contraprestaciones económicas derivadas de la explotación, llevar a cabo las modificaciones de los títulos mineros cuando haya lugar.</v>
      </c>
      <c r="D9" s="93" t="str">
        <f>+[6]Identificacion!D7</f>
        <v>1. No aplicación de segregación de funciones, incluyendo el uso de perfiles de acceso a la VUCE
2. Falta de sensibilidad ética 
3. Debilidad en la trazabilidad de actuaciones 
4. Ausencia de detalle en los procedimientos e  instructivos</v>
      </c>
      <c r="E9" s="93" t="str">
        <f>+[6]Identificacion!E7</f>
        <v>Generación de VoBo a los  trámites de exportación de los diferentes minerales o registro de comercializadores (RUCOM) sin cumplimiento de requisitos para beneficio de terceros.</v>
      </c>
      <c r="F9" s="93" t="str">
        <f>+[6]Identificacion!F7</f>
        <v>1. Comercialización de minerales extraídos de minas sin título minero o sin el pago de las regalías. 
2. Detrimento Patrimonial  
3. Pérdida de imagen y de credibilidad por parte de sus clientes externos e internos.
4. Debilidad en el control ejercido sobre los titulares mineros 
5. Incumplimiento de la oportunidad en la atención de otros trámites diferentes a los priorizados
6. Investigaciones y sanciones por parte de los entes de control.</v>
      </c>
      <c r="G9" s="60">
        <f>+[6]Probabilidad!E17</f>
        <v>3</v>
      </c>
      <c r="H9" s="60">
        <f>+[6]Impacto!E46</f>
        <v>8</v>
      </c>
      <c r="I9" s="60">
        <f t="shared" si="0"/>
        <v>24</v>
      </c>
      <c r="J9" s="61" t="str">
        <f>+'[6]Clasificación '!J4</f>
        <v>EXTREMA</v>
      </c>
      <c r="K9" s="62" t="s">
        <v>215</v>
      </c>
      <c r="L9" s="60">
        <v>1</v>
      </c>
      <c r="M9" s="60">
        <v>8</v>
      </c>
      <c r="N9" s="60">
        <f t="shared" si="1"/>
        <v>8</v>
      </c>
      <c r="O9" s="73" t="str">
        <f>IF(AND(N9&gt;=0,N9&lt;=4),'[6]Clasificación '!$J$7,IF(Seguimiento!N9&lt;=7,'[6]Clasificación '!$J$6,IF(Seguimiento!N9&lt;=14,'[6]Clasificación '!$J$5,IF(Seguimiento!N9&lt;=25,'[6]Clasificación '!$J$4))))</f>
        <v>ALTA</v>
      </c>
      <c r="P9" s="60" t="s">
        <v>41</v>
      </c>
      <c r="Q9" s="84" t="s">
        <v>216</v>
      </c>
      <c r="R9" s="84" t="s">
        <v>217</v>
      </c>
      <c r="S9" s="48">
        <v>43497</v>
      </c>
      <c r="T9" s="49">
        <v>43830</v>
      </c>
      <c r="U9" s="97" t="s">
        <v>211</v>
      </c>
      <c r="V9" s="116" t="s">
        <v>286</v>
      </c>
      <c r="W9" s="115" t="s">
        <v>287</v>
      </c>
      <c r="X9" s="120" t="s">
        <v>265</v>
      </c>
      <c r="Y9" s="120" t="s">
        <v>266</v>
      </c>
      <c r="Z9" s="115" t="s">
        <v>281</v>
      </c>
      <c r="AA9" s="115" t="s">
        <v>281</v>
      </c>
      <c r="AB9" s="50"/>
      <c r="AC9" s="50"/>
      <c r="AD9" s="50"/>
      <c r="AE9" s="50"/>
      <c r="AF9" s="50"/>
      <c r="AG9" s="50"/>
      <c r="AH9" s="50"/>
      <c r="AI9" s="50"/>
    </row>
    <row r="10" spans="1:35" ht="165" x14ac:dyDescent="0.3">
      <c r="A10" s="83">
        <v>5</v>
      </c>
      <c r="B10" s="93" t="str">
        <f>+[6]Identificacion!B8</f>
        <v>GESTIÓN INTEGRAL PARA EL SEGUIMIENTO Y CONTROL A LOS TÍTULOS MINEROS - REGALIAS</v>
      </c>
      <c r="C10" s="93" t="str">
        <f>+[6]Identificacion!C8</f>
        <v>Realizar el seguimiento y control de las obligaciones estipuladas en los títulos mineros, con el fin que las operaciones mineras sean realizadas en forma segura, ambientalmente responsables, técnicamente viables y con el adecuado manejo de las contraprestaciones económicas derivadas de la explotación, llevar a cabo las modificaciones de los títulos mineros cuando haya lugar.</v>
      </c>
      <c r="D10" s="93" t="str">
        <f>+[6]Identificacion!D8</f>
        <v>1. Ausencia de controles de oportunidad 
2. Falta de sensibilidad ética 
3. Debilidad en la trazabilidad de actuaciones</v>
      </c>
      <c r="E10" s="93" t="str">
        <f>+[6]Identificacion!E8</f>
        <v>Favorecer el interés particular dando prioridad y agilizando la evaluación o certificación de trámites de RUCOM y Vo Bo a los trámites de exportación de minerales.</v>
      </c>
      <c r="F10" s="93" t="str">
        <f>+[6]Identificacion!F8</f>
        <v>1. Incumplimiento de la oportunidad en la atención de otros trámites diferentes a los priorizados
2. Pérdida de imagen y de credibilidad por parte de sus clientes externos e internos.
3. Debilidad en el control ejercido sobre los titulares mineros 
4. Investigaciones y sanciones por parte de los entes de control.</v>
      </c>
      <c r="G10" s="60">
        <f>+[6]Probabilidad!E18</f>
        <v>3</v>
      </c>
      <c r="H10" s="60">
        <f>+[6]Impacto!E47</f>
        <v>7</v>
      </c>
      <c r="I10" s="60">
        <f t="shared" si="0"/>
        <v>21</v>
      </c>
      <c r="J10" s="73" t="str">
        <f>IF(AND(I10&gt;=0,I10&lt;=4),'[6]Clasificación '!$J$7,IF(Seguimiento!I10&lt;=14,'[6]Clasificación '!$J$6,IF(Seguimiento!I10&lt;=25,'[6]Clasificación '!$J$5,IF(Seguimiento!I10&lt;=50,'[6]Clasificación '!$J$4))))</f>
        <v>ALTA</v>
      </c>
      <c r="K10" s="62" t="s">
        <v>218</v>
      </c>
      <c r="L10" s="60">
        <v>1</v>
      </c>
      <c r="M10" s="60">
        <v>7</v>
      </c>
      <c r="N10" s="60">
        <f t="shared" si="1"/>
        <v>7</v>
      </c>
      <c r="O10" s="94" t="str">
        <f>IF(AND(N10&gt;=0,N10&lt;=4),'[6]Clasificación '!$J$7,IF(Seguimiento!N10&lt;=7,'[6]Clasificación '!$J$6,IF(Seguimiento!N10&lt;=14,'[6]Clasificación '!$J$5,IF(Seguimiento!N10&lt;=25,'[6]Clasificación '!$J$4))))</f>
        <v>MODERADA</v>
      </c>
      <c r="P10" s="60" t="s">
        <v>41</v>
      </c>
      <c r="Q10" s="84" t="s">
        <v>219</v>
      </c>
      <c r="R10" s="84" t="s">
        <v>220</v>
      </c>
      <c r="S10" s="48">
        <v>43497</v>
      </c>
      <c r="T10" s="49">
        <v>43830</v>
      </c>
      <c r="U10" s="97" t="s">
        <v>211</v>
      </c>
      <c r="V10" s="116" t="s">
        <v>288</v>
      </c>
      <c r="W10" s="115" t="s">
        <v>289</v>
      </c>
      <c r="X10" s="120" t="s">
        <v>265</v>
      </c>
      <c r="Y10" s="120" t="s">
        <v>266</v>
      </c>
      <c r="Z10" s="115" t="s">
        <v>281</v>
      </c>
      <c r="AA10" s="115" t="s">
        <v>281</v>
      </c>
      <c r="AB10" s="50"/>
      <c r="AC10" s="50"/>
      <c r="AD10" s="50"/>
      <c r="AE10" s="50"/>
      <c r="AF10" s="50"/>
      <c r="AG10" s="50"/>
      <c r="AH10" s="50"/>
      <c r="AI10" s="50"/>
    </row>
    <row r="11" spans="1:35" ht="313.5" x14ac:dyDescent="0.3">
      <c r="A11" s="83">
        <v>6</v>
      </c>
      <c r="B11" s="93" t="str">
        <f>+[6]Identificacion!B9</f>
        <v>GESTIÓN INTEGRAL PARA EL SEGUIMIENTO Y CONTROL A LOS TÍTULOS MINEROS</v>
      </c>
      <c r="C11" s="93" t="str">
        <f>+[6]Identificacion!C9</f>
        <v>Realizar el seguimiento y control de las obligaciones estipuladas en los títulos mineros, con el fin que las operaciones mineras sean realizadas en forma segura, ambientalmente responsables, técnicamente viables y con el adecuado manejo de las contraprestaciones económicas derivadas de la explotación, llevar a cabo las modificaciones de los títulos mineros cuando haya lugar.</v>
      </c>
      <c r="D11" s="93" t="str">
        <f>+[6]Identificacion!D9</f>
        <v>1. Debilidades en la interpretación de la normativa, o argumentaciones jurídicas mal fundamentadas en actos administrativos para dilatar procesos de sanción por incumplimientos contractuales.
2. Debilidades en los controles de verificación de los actos administrativos que garanticen el cumplimiento normativo.                                                   3. Conflictos de intereses no reportados por personal de planta o de contrato que prestó servicios profesionales a titulares mineros                                                    4. ofrecimiento por parte de terceros de dinero o favores para que se retrasen los procesos sancionatorios</v>
      </c>
      <c r="E11" s="93" t="str">
        <f>+[6]Identificacion!E9</f>
        <v>Elaboración de actos administrativos derivados del seguimiento y control a los títulos mineros (inspecciones de campo, trámites de solicitudes, evaluación integral del expediente)  no soportados en el marco legal vigente o en los informes técnicos y que impliquen un beneficio a particulares.</v>
      </c>
      <c r="F11" s="93" t="str">
        <f>+[6]Identificacion!F9</f>
        <v>1. No se efectúan requerimientos con soportes técnicos o legales adecuados que permitan iniciar y terminar procesos sancionatorios.
2. Ocurrencia de accidentes mineros que se pudieron prevenir con el consecuente daño antijurídico
3. Decisiones fácilmente controvertibles y dilación de toma de decisiones por parte de la administración.
4. Investigaciones disciplinarias y fiscales</v>
      </c>
      <c r="G11" s="60">
        <f>+[6]Probabilidad!E19</f>
        <v>2</v>
      </c>
      <c r="H11" s="60">
        <f>+[6]Impacto!E48</f>
        <v>18</v>
      </c>
      <c r="I11" s="60">
        <f t="shared" si="0"/>
        <v>36</v>
      </c>
      <c r="J11" s="61" t="str">
        <f>IF(AND(I11&gt;=0,I11&lt;=4),'[6]Clasificación '!$J$7,IF(Seguimiento!I11&lt;=14,'[6]Clasificación '!$J$6,IF(Seguimiento!I11&lt;=25,'[6]Clasificación '!$J$5,IF(Seguimiento!I11&lt;=50,'[6]Clasificación '!$J$4))))</f>
        <v>EXTREMA</v>
      </c>
      <c r="K11" s="62" t="s">
        <v>221</v>
      </c>
      <c r="L11" s="60">
        <v>1</v>
      </c>
      <c r="M11" s="60">
        <v>18</v>
      </c>
      <c r="N11" s="60">
        <f t="shared" si="1"/>
        <v>18</v>
      </c>
      <c r="O11" s="61" t="str">
        <f>IF(AND(N11&gt;=0,N11&lt;=4),'[6]Clasificación '!$J$7,IF(Seguimiento!N11&lt;=7,'[6]Clasificación '!$J$6,IF(Seguimiento!N11&lt;=14,'[6]Clasificación '!$J$5,IF(Seguimiento!N11&lt;=25,'[6]Clasificación '!$J$4))))</f>
        <v>EXTREMA</v>
      </c>
      <c r="P11" s="60" t="s">
        <v>41</v>
      </c>
      <c r="Q11" s="62" t="s">
        <v>222</v>
      </c>
      <c r="R11" s="62" t="s">
        <v>223</v>
      </c>
      <c r="S11" s="99">
        <v>43556</v>
      </c>
      <c r="T11" s="99">
        <v>43830</v>
      </c>
      <c r="U11" s="76" t="s">
        <v>224</v>
      </c>
      <c r="V11" s="116" t="s">
        <v>290</v>
      </c>
      <c r="W11" s="116" t="s">
        <v>291</v>
      </c>
      <c r="X11" s="120" t="s">
        <v>265</v>
      </c>
      <c r="Y11" s="120" t="s">
        <v>266</v>
      </c>
      <c r="Z11" s="116" t="s">
        <v>281</v>
      </c>
      <c r="AA11" s="116" t="s">
        <v>281</v>
      </c>
      <c r="AB11" s="50"/>
      <c r="AC11" s="50"/>
      <c r="AD11" s="50"/>
      <c r="AE11" s="50"/>
      <c r="AF11" s="50"/>
      <c r="AG11" s="50"/>
      <c r="AH11" s="50"/>
      <c r="AI11" s="50"/>
    </row>
    <row r="12" spans="1:35" ht="313.5" x14ac:dyDescent="0.3">
      <c r="A12" s="83">
        <v>7</v>
      </c>
      <c r="B12" s="93" t="str">
        <f>+[6]Identificacion!B10</f>
        <v>GESTIÓN INTEGRAL PARA EL SEGUIMIENTO Y CONTROL A LOS TÍTULOS MINEROS</v>
      </c>
      <c r="C12" s="93" t="str">
        <f>+[6]Identificacion!C10</f>
        <v>Realizar el seguimiento y control de las obligaciones estipuladas en los títulos mineros, con el fin que las operaciones mineras sean realizadas en forma segura, ambientalmente responsables, técnicamente viables y con el adecuado manejo de las contraprestaciones económicas derivadas de la explotación, llevar a cabo las modificaciones de los títulos mineros cuando haya lugar.</v>
      </c>
      <c r="D12" s="93" t="str">
        <f>+[6]Identificacion!D10</f>
        <v xml:space="preserve">1. Debilidades en los controles que impidan detectar acciones de omisión en la remisión a Cobro Coactivo, de obligaciones dinerarias pendientes de pago en títulos mineros terminados.
2. Ausencia de controles de revisión y verificación de los conceptos de liquidación de obligaciones contractuales.  </v>
      </c>
      <c r="E12" s="93" t="str">
        <f>+[6]Identificacion!E10</f>
        <v xml:space="preserve">Errores en los conceptos de liquidación de las obligaciones contractuales de los titulares mineros, con fines particulares o en favor de un tercero. </v>
      </c>
      <c r="F12" s="93" t="str">
        <f>+[6]Identificacion!F10</f>
        <v>1. Caducidad de la acción sancionatoria de cobro por parte de la Entidad.
2. Riesgo fiscal y disciplinario.
3. Sanciones administrativas</v>
      </c>
      <c r="G12" s="60">
        <f>+[6]Probabilidad!E20</f>
        <v>2</v>
      </c>
      <c r="H12" s="60">
        <f>+[6]Impacto!E49</f>
        <v>16</v>
      </c>
      <c r="I12" s="60">
        <f t="shared" si="0"/>
        <v>32</v>
      </c>
      <c r="J12" s="100" t="str">
        <f>+'[6]Clasificación '!J4</f>
        <v>EXTREMA</v>
      </c>
      <c r="K12" s="62" t="s">
        <v>221</v>
      </c>
      <c r="L12" s="60">
        <v>1</v>
      </c>
      <c r="M12" s="60">
        <v>16</v>
      </c>
      <c r="N12" s="60">
        <f t="shared" si="1"/>
        <v>16</v>
      </c>
      <c r="O12" s="61" t="str">
        <f>IF(AND(N12&gt;=0,N12&lt;=4),'[6]Clasificación '!$J$7,IF(Seguimiento!N12&lt;=7,'[6]Clasificación '!$J$6,IF(Seguimiento!N12&lt;=14,'[6]Clasificación '!$J$5,IF(Seguimiento!N12&lt;=25,'[6]Clasificación '!$J$4))))</f>
        <v>EXTREMA</v>
      </c>
      <c r="P12" s="60" t="s">
        <v>41</v>
      </c>
      <c r="Q12" s="76" t="s">
        <v>225</v>
      </c>
      <c r="R12" s="76" t="s">
        <v>226</v>
      </c>
      <c r="S12" s="99">
        <v>43556</v>
      </c>
      <c r="T12" s="99">
        <v>43830</v>
      </c>
      <c r="U12" s="76" t="s">
        <v>224</v>
      </c>
      <c r="V12" s="116" t="s">
        <v>290</v>
      </c>
      <c r="W12" s="116" t="s">
        <v>291</v>
      </c>
      <c r="X12" s="120" t="s">
        <v>265</v>
      </c>
      <c r="Y12" s="120" t="s">
        <v>266</v>
      </c>
      <c r="Z12" s="116" t="s">
        <v>281</v>
      </c>
      <c r="AA12" s="116" t="s">
        <v>281</v>
      </c>
      <c r="AB12" s="50"/>
      <c r="AC12" s="50"/>
      <c r="AD12" s="50"/>
      <c r="AE12" s="50"/>
      <c r="AF12" s="50"/>
      <c r="AG12" s="50"/>
      <c r="AH12" s="50"/>
      <c r="AI12" s="50"/>
    </row>
    <row r="13" spans="1:35" ht="313.5" x14ac:dyDescent="0.3">
      <c r="A13" s="83">
        <v>8</v>
      </c>
      <c r="B13" s="93" t="str">
        <f>+[6]Identificacion!B11</f>
        <v>GESTIÓN INTEGRAL PARA EL SEGUIMIENTO Y CONTROL A LOS TÍTULOS MINEROS</v>
      </c>
      <c r="C13" s="93" t="str">
        <f>+[6]Identificacion!C11</f>
        <v>Realizar el seguimiento y control de las obligaciones estipuladas en los títulos mineros, con el fin que las operaciones mineras sean realizadas en forma segura, ambientalmente responsables, técnicamente viables y con el adecuado manejo de las contraprestaciones económicas derivadas de la explotación, llevar a cabo las modificaciones de los títulos mineros cuando haya lugar.</v>
      </c>
      <c r="D13" s="93" t="str">
        <f>+[6]Identificacion!D11</f>
        <v>1. Debilidades en la documentación de todas las no conformidades observadas en campo con el fin de evitar la sanción al titular minero o, se minimiza la gravedad de las mismas. 
2. Ofrecimiento por terceros de dinero o favores para que se minimicen los hallazgos encontrados en campo y no se suspendan las labores mineras    
3. Conflictos de intereses no reportados por funcionarios de la entidad, de planta o de contrato, que prestaron sus servicios profesionales a titulares mineros antes de vincularse a la entidad.</v>
      </c>
      <c r="E13" s="93" t="str">
        <f>+[6]Identificacion!E11</f>
        <v xml:space="preserve">Elaboración de informes de inspecciones de campo o conceptos técnicos que no reflejen la realidad observada por el servidor público y que favorezca los intereses particulares </v>
      </c>
      <c r="F13" s="93" t="str">
        <f>+[6]Identificacion!F11</f>
        <v>1. No se efectúan requerimientos con soportes técnicos o legales adecuados que permitan iniciar y terminar procesos sancionatorios.
2. Ocurrencia de accidentes mineros que se pudieron prevenir con el consecuente daño antijurídico. 
3. Decisiones fácilmente controvertibles y dilación de toma de decisiones por parte de la administración.
4. Investigaciones disciplinarias, fiscales y penales</v>
      </c>
      <c r="G13" s="60">
        <f>+[6]Probabilidad!E21</f>
        <v>2</v>
      </c>
      <c r="H13" s="60">
        <f>+[6]Impacto!E50</f>
        <v>19</v>
      </c>
      <c r="I13" s="60">
        <f t="shared" si="0"/>
        <v>38</v>
      </c>
      <c r="J13" s="61" t="str">
        <f>IF(AND(I13&gt;=0,I13&lt;=4),'[6]Clasificación '!$J$7,IF(Seguimiento!I13&lt;=14,'[6]Clasificación '!$J$6,IF(Seguimiento!I13&lt;=25,'[6]Clasificación '!$J$5,IF(Seguimiento!I13&lt;=50,'[6]Clasificación '!$J$4))))</f>
        <v>EXTREMA</v>
      </c>
      <c r="K13" s="62" t="s">
        <v>221</v>
      </c>
      <c r="L13" s="60">
        <v>1</v>
      </c>
      <c r="M13" s="60">
        <v>19</v>
      </c>
      <c r="N13" s="60">
        <f t="shared" si="1"/>
        <v>19</v>
      </c>
      <c r="O13" s="61" t="str">
        <f>IF(AND(N13&gt;=0,N13&lt;=4),'[6]Clasificación '!$J$7,IF(Seguimiento!N13&lt;=7,'[6]Clasificación '!$J$6,IF(Seguimiento!N13&lt;=14,'[6]Clasificación '!$J$5,IF(Seguimiento!N13&lt;=25,'[6]Clasificación '!$J$4))))</f>
        <v>EXTREMA</v>
      </c>
      <c r="P13" s="60" t="s">
        <v>41</v>
      </c>
      <c r="Q13" s="62" t="s">
        <v>222</v>
      </c>
      <c r="R13" s="62" t="s">
        <v>227</v>
      </c>
      <c r="S13" s="99">
        <v>43556</v>
      </c>
      <c r="T13" s="99">
        <v>43830</v>
      </c>
      <c r="U13" s="76" t="s">
        <v>224</v>
      </c>
      <c r="V13" s="116" t="s">
        <v>290</v>
      </c>
      <c r="W13" s="116" t="s">
        <v>291</v>
      </c>
      <c r="X13" s="120" t="s">
        <v>265</v>
      </c>
      <c r="Y13" s="120" t="s">
        <v>266</v>
      </c>
      <c r="Z13" s="116" t="s">
        <v>281</v>
      </c>
      <c r="AA13" s="116" t="s">
        <v>281</v>
      </c>
      <c r="AB13" s="50"/>
      <c r="AC13" s="50"/>
      <c r="AD13" s="50"/>
      <c r="AE13" s="50"/>
      <c r="AF13" s="50"/>
      <c r="AG13" s="50"/>
      <c r="AH13" s="50"/>
      <c r="AI13" s="50"/>
    </row>
    <row r="14" spans="1:35" ht="313.5" x14ac:dyDescent="0.3">
      <c r="A14" s="83">
        <v>9</v>
      </c>
      <c r="B14" s="93" t="str">
        <f>+[6]Identificacion!B12</f>
        <v>GESTIÓN INTEGRAL PARA EL SEGUIMIENTO Y CONTROL A LOS TÍTULOS MINEROS</v>
      </c>
      <c r="C14" s="93" t="str">
        <f>+[6]Identificacion!C12</f>
        <v>Realizar el seguimiento y control de las obligaciones estipuladas en los títulos mineros, con el fin que las operaciones mineras sean realizadas en forma segura, ambientalmente responsables, técnicamente viables y con el adecuado manejo de las contraprestaciones económicas derivadas de la explotación, llevar a cabo las modificaciones de los títulos mineros cuando haya lugar.</v>
      </c>
      <c r="D14" s="93" t="str">
        <f>+[6]Identificacion!D12</f>
        <v>1. Debilidades en la implementación de los controles que permitan la acción u omisión al momento de revisar los expedientes dejando de lado solicitudes pendientes con el fin de evitar causación de obligaciones o atención de solicitudes.
2. Ausencia de controles de verificación de las actuaciones administrativas que se adelantan para cada uno de los tramites asignados a los funcionarios/contratistas.</v>
      </c>
      <c r="E14" s="93" t="str">
        <f>+[6]Identificacion!E12</f>
        <v>Promover el vencimiento de términos para actuar o agilizar las actuaciones para favorecer los intereses particulares (Trámites)</v>
      </c>
      <c r="F14" s="93" t="str">
        <f>+[6]Identificacion!F12</f>
        <v>1. Perdida de imagen institucional
2. Pérdida de credibilidad en actuaciones.
3. decisiones que pueden conllevar futuras demandas administrativas; imposibilidad de recuperación de carteras; hallazgos fiscales, administrativos y disciplinarios</v>
      </c>
      <c r="G14" s="60">
        <f>+[6]Probabilidad!E22</f>
        <v>2</v>
      </c>
      <c r="H14" s="60">
        <f>+[6]Impacto!E51</f>
        <v>19</v>
      </c>
      <c r="I14" s="60">
        <f t="shared" si="0"/>
        <v>38</v>
      </c>
      <c r="J14" s="61" t="str">
        <f>IF(AND(I14&gt;=0,I14&lt;=4),'[6]Clasificación '!$J$7,IF(Seguimiento!I14&lt;=14,'[6]Clasificación '!$J$6,IF(Seguimiento!I14&lt;=25,'[6]Clasificación '!$J$5,IF(Seguimiento!I14&lt;=50,'[6]Clasificación '!$J$4))))</f>
        <v>EXTREMA</v>
      </c>
      <c r="K14" s="62" t="s">
        <v>221</v>
      </c>
      <c r="L14" s="60">
        <v>1</v>
      </c>
      <c r="M14" s="60">
        <v>19</v>
      </c>
      <c r="N14" s="60">
        <f t="shared" si="1"/>
        <v>19</v>
      </c>
      <c r="O14" s="61" t="str">
        <f>IF(AND(N14&gt;=0,N14&lt;=4),'[6]Clasificación '!$J$7,IF(Seguimiento!N14&lt;=7,'[6]Clasificación '!$J$6,IF(Seguimiento!N14&lt;=14,'[6]Clasificación '!$J$5,IF(Seguimiento!N14&lt;=25,'[6]Clasificación '!$J$4))))</f>
        <v>EXTREMA</v>
      </c>
      <c r="P14" s="60" t="s">
        <v>41</v>
      </c>
      <c r="Q14" s="62" t="s">
        <v>222</v>
      </c>
      <c r="R14" s="62" t="s">
        <v>227</v>
      </c>
      <c r="S14" s="99">
        <v>43556</v>
      </c>
      <c r="T14" s="99">
        <v>43830</v>
      </c>
      <c r="U14" s="76" t="s">
        <v>228</v>
      </c>
      <c r="V14" s="116" t="s">
        <v>290</v>
      </c>
      <c r="W14" s="116" t="s">
        <v>292</v>
      </c>
      <c r="X14" s="120" t="s">
        <v>265</v>
      </c>
      <c r="Y14" s="120" t="s">
        <v>266</v>
      </c>
      <c r="Z14" s="116" t="s">
        <v>281</v>
      </c>
      <c r="AA14" s="116" t="s">
        <v>281</v>
      </c>
      <c r="AB14" s="50"/>
      <c r="AC14" s="50"/>
      <c r="AD14" s="50"/>
      <c r="AE14" s="50"/>
      <c r="AF14" s="50"/>
      <c r="AG14" s="50"/>
      <c r="AH14" s="50"/>
      <c r="AI14" s="50"/>
    </row>
    <row r="15" spans="1:35" ht="313.5" x14ac:dyDescent="0.3">
      <c r="A15" s="83">
        <v>10</v>
      </c>
      <c r="B15" s="93" t="str">
        <f>+[6]Identificacion!B13</f>
        <v>GESTIÓN INTEGRAL PARA EL SEGUIMIENTO Y CONTROL A LOS TÍTULOS MINEROS</v>
      </c>
      <c r="C15" s="93" t="str">
        <f>+[6]Identificacion!C13</f>
        <v>Realizar el seguimiento y control de las obligaciones estipuladas en los títulos mineros, con el fin que las operaciones mineras sean realizadas en forma segura, ambientalmente responsables, técnicamente viables y con el adecuado manejo de las contraprestaciones económicas derivadas de la explotación, llevar a cabo las modificaciones de los títulos mineros cuando haya lugar.</v>
      </c>
      <c r="D15" s="93" t="str">
        <f>+[6]Identificacion!D13</f>
        <v>1. Debilidades en el conocimiento normativo por parte de los funcionarios/contratistas que realizan las visitas.
2. Debilidades en los controles de asignación de visitas que garanticen la rotación del personal y por ende la independencia en las visitas. 
3. Desconocimiento o caso omiso a la responsabilidad penal por omisión en temas de seguridad que pongan en riesgo la vida de los trabajadores mineros                                                   4. Ofrecimiento por parte de terceros de dinero o favores para minimizar hallazgos encontrados en la fiscalziación integral</v>
      </c>
      <c r="E15" s="93" t="str">
        <f>+[6]Identificacion!E13</f>
        <v>Generar informes de visita favorables por parte del funcionario líder,  sin el cumplimiento de las normas de seguridad a cambio de recibir un beneficio personal  y/o a un tercero</v>
      </c>
      <c r="F15" s="93" t="str">
        <f>+[6]Identificacion!F13</f>
        <v>1. Posibles acciones de repetición
2. Daño antijurídico.
3. Responsabilidad penal si ocurren accidentes que pudieron ser prevenidos
4. Reprocesos y desgaste administrativo</v>
      </c>
      <c r="G15" s="60">
        <f>+[6]Probabilidad!E23</f>
        <v>2</v>
      </c>
      <c r="H15" s="60">
        <f>+[6]Impacto!E52</f>
        <v>19</v>
      </c>
      <c r="I15" s="60">
        <f t="shared" si="0"/>
        <v>38</v>
      </c>
      <c r="J15" s="61" t="str">
        <f>IF(AND(I15&gt;=0,I15&lt;=4),'[6]Clasificación '!$J$7,IF(Seguimiento!I15&lt;=14,'[6]Clasificación '!$J$6,IF(Seguimiento!I15&lt;=25,'[6]Clasificación '!$J$5,IF(Seguimiento!I15&lt;=50,'[6]Clasificación '!$J$4))))</f>
        <v>EXTREMA</v>
      </c>
      <c r="K15" s="62" t="s">
        <v>221</v>
      </c>
      <c r="L15" s="60">
        <v>1</v>
      </c>
      <c r="M15" s="60">
        <v>19</v>
      </c>
      <c r="N15" s="60">
        <f t="shared" si="1"/>
        <v>19</v>
      </c>
      <c r="O15" s="61" t="str">
        <f>IF(AND(N15&gt;=0,N15&lt;=4),'[6]Clasificación '!$J$7,IF(Seguimiento!N15&lt;=7,'[6]Clasificación '!$J$6,IF(Seguimiento!N15&lt;=14,'[6]Clasificación '!$J$5,IF(Seguimiento!N15&lt;=25,'[6]Clasificación '!$J$4))))</f>
        <v>EXTREMA</v>
      </c>
      <c r="P15" s="60" t="s">
        <v>41</v>
      </c>
      <c r="Q15" s="62" t="s">
        <v>222</v>
      </c>
      <c r="R15" s="62" t="s">
        <v>227</v>
      </c>
      <c r="S15" s="99">
        <v>43556</v>
      </c>
      <c r="T15" s="99">
        <v>43830</v>
      </c>
      <c r="U15" s="76" t="s">
        <v>224</v>
      </c>
      <c r="V15" s="116" t="s">
        <v>290</v>
      </c>
      <c r="W15" s="116" t="s">
        <v>291</v>
      </c>
      <c r="X15" s="120" t="s">
        <v>265</v>
      </c>
      <c r="Y15" s="120" t="s">
        <v>266</v>
      </c>
      <c r="Z15" s="116" t="s">
        <v>281</v>
      </c>
      <c r="AA15" s="116" t="s">
        <v>281</v>
      </c>
      <c r="AB15" s="50"/>
      <c r="AC15" s="50"/>
      <c r="AD15" s="50"/>
      <c r="AE15" s="50"/>
      <c r="AF15" s="50"/>
      <c r="AG15" s="50"/>
      <c r="AH15" s="50"/>
      <c r="AI15" s="50"/>
    </row>
  </sheetData>
  <mergeCells count="11">
    <mergeCell ref="L4:M4"/>
    <mergeCell ref="O4:P4"/>
    <mergeCell ref="AG1:AI2"/>
    <mergeCell ref="A3:F4"/>
    <mergeCell ref="G3:J3"/>
    <mergeCell ref="L3:P3"/>
    <mergeCell ref="Q3:U4"/>
    <mergeCell ref="V3:AA4"/>
    <mergeCell ref="AB3:AI4"/>
    <mergeCell ref="G4:J4"/>
    <mergeCell ref="A1:AF2"/>
  </mergeCells>
  <dataValidations count="1">
    <dataValidation showInputMessage="1" showErrorMessage="1" sqref="X6:Y15"/>
  </dataValidations>
  <pageMargins left="0.70866141732283472" right="0.70866141732283472" top="0.74803149606299213" bottom="0.74803149606299213" header="0.31496062992125984" footer="0.31496062992125984"/>
  <pageSetup scale="40" orientation="landscape" r:id="rId1"/>
  <drawing r:id="rId2"/>
  <legacyDrawing r:id="rId3"/>
  <extLst>
    <ext xmlns:x14="http://schemas.microsoft.com/office/spreadsheetml/2009/9/main" uri="{78C0D931-6437-407d-A8EE-F0AAD7539E65}">
      <x14:conditionalFormattings>
        <x14:conditionalFormatting xmlns:xm="http://schemas.microsoft.com/office/excel/2006/main">
          <x14:cfRule type="containsText" priority="13" operator="containsText" id="{41AE0C44-55CE-4FBF-9A69-49105A1499F6}">
            <xm:f>NOT(ISERROR(SEARCH('\PLANEACIÓN 2019\RIESGOS 2019\VERSIONES FINALES RIESGOS CORRUPCION 2019\[Mapa de Riesgos de Corrupcion Seguimiento Consolidado 2019.xlsx]Clasificación '!#REF!,O6)))</xm:f>
            <xm:f>'\PLANEACIÓN 2019\RIESGOS 2019\VERSIONES FINALES RIESGOS CORRUPCION 2019\[Mapa de Riesgos de Corrupcion Seguimiento Consolidado 2019.xlsx]Clasificación '!#REF!</xm:f>
            <x14:dxf>
              <fill>
                <patternFill>
                  <bgColor rgb="FFFF0000"/>
                </patternFill>
              </fill>
            </x14:dxf>
          </x14:cfRule>
          <x14:cfRule type="containsText" priority="14" operator="containsText" id="{979DA0C0-83F5-4BC6-B516-3BFC83A3B21C}">
            <xm:f>NOT(ISERROR(SEARCH('\PLANEACIÓN 2019\RIESGOS 2019\VERSIONES FINALES RIESGOS CORRUPCION 2019\[Mapa de Riesgos de Corrupcion Seguimiento Consolidado 2019.xlsx]Clasificación '!#REF!,O6)))</xm:f>
            <xm:f>'\PLANEACIÓN 2019\RIESGOS 2019\VERSIONES FINALES RIESGOS CORRUPCION 2019\[Mapa de Riesgos de Corrupcion Seguimiento Consolidado 2019.xlsx]Clasificación '!#REF!</xm:f>
            <x14:dxf>
              <fill>
                <patternFill>
                  <bgColor rgb="FFFFC000"/>
                </patternFill>
              </fill>
            </x14:dxf>
          </x14:cfRule>
          <x14:cfRule type="containsText" priority="15" operator="containsText" id="{1B3F65EE-E705-4436-9CC2-1033413F1BDF}">
            <xm:f>NOT(ISERROR(SEARCH('\PLANEACIÓN 2019\RIESGOS 2019\VERSIONES FINALES RIESGOS CORRUPCION 2019\[Mapa de Riesgos de Corrupcion Seguimiento Consolidado 2019.xlsx]Clasificación '!#REF!,O6)))</xm:f>
            <xm:f>'\PLANEACIÓN 2019\RIESGOS 2019\VERSIONES FINALES RIESGOS CORRUPCION 2019\[Mapa de Riesgos de Corrupcion Seguimiento Consolidado 2019.xlsx]Clasificación '!#REF!</xm:f>
            <x14:dxf>
              <fill>
                <patternFill>
                  <bgColor rgb="FFFFFF00"/>
                </patternFill>
              </fill>
            </x14:dxf>
          </x14:cfRule>
          <x14:cfRule type="containsText" priority="16" operator="containsText" id="{F455BFE3-5E85-4B9A-8807-507568F6A6DD}">
            <xm:f>NOT(ISERROR(SEARCH('\PLANEACIÓN 2019\RIESGOS 2019\VERSIONES FINALES RIESGOS CORRUPCION 2019\[Mapa de Riesgos de Corrupcion Seguimiento Consolidado 2019.xlsx]Clasificación '!#REF!,O6)))</xm:f>
            <xm:f>'\PLANEACIÓN 2019\RIESGOS 2019\VERSIONES FINALES RIESGOS CORRUPCION 2019\[Mapa de Riesgos de Corrupcion Seguimiento Consolidado 2019.xlsx]Clasificación '!#REF!</xm:f>
            <x14:dxf>
              <fill>
                <patternFill>
                  <bgColor rgb="FF00B050"/>
                </patternFill>
              </fill>
            </x14:dxf>
          </x14:cfRule>
          <xm:sqref>O6</xm:sqref>
        </x14:conditionalFormatting>
        <x14:conditionalFormatting xmlns:xm="http://schemas.microsoft.com/office/excel/2006/main">
          <x14:cfRule type="containsText" priority="9" operator="containsText" id="{F9C4B369-247C-479E-B219-97E2AD4DD873}">
            <xm:f>NOT(ISERROR(SEARCH('\PLANEACIÓN 2019\RIESGOS 2019\VERSIONES FINALES RIESGOS CORRUPCION 2019\[Mapa de Riesgos de Corrupcion Seguimiento Consolidado 2019.xlsx]Clasificación '!#REF!,O7)))</xm:f>
            <xm:f>'\PLANEACIÓN 2019\RIESGOS 2019\VERSIONES FINALES RIESGOS CORRUPCION 2019\[Mapa de Riesgos de Corrupcion Seguimiento Consolidado 2019.xlsx]Clasificación '!#REF!</xm:f>
            <x14:dxf>
              <fill>
                <patternFill>
                  <bgColor rgb="FFFF0000"/>
                </patternFill>
              </fill>
            </x14:dxf>
          </x14:cfRule>
          <x14:cfRule type="containsText" priority="10" operator="containsText" id="{F4C7C2B9-FD5E-4F53-99CF-76BE5CD8BBEC}">
            <xm:f>NOT(ISERROR(SEARCH('\PLANEACIÓN 2019\RIESGOS 2019\VERSIONES FINALES RIESGOS CORRUPCION 2019\[Mapa de Riesgos de Corrupcion Seguimiento Consolidado 2019.xlsx]Clasificación '!#REF!,O7)))</xm:f>
            <xm:f>'\PLANEACIÓN 2019\RIESGOS 2019\VERSIONES FINALES RIESGOS CORRUPCION 2019\[Mapa de Riesgos de Corrupcion Seguimiento Consolidado 2019.xlsx]Clasificación '!#REF!</xm:f>
            <x14:dxf>
              <fill>
                <patternFill>
                  <bgColor rgb="FFFFC000"/>
                </patternFill>
              </fill>
            </x14:dxf>
          </x14:cfRule>
          <x14:cfRule type="containsText" priority="11" operator="containsText" id="{9B26E87D-6364-4843-A820-CA71A53F9783}">
            <xm:f>NOT(ISERROR(SEARCH('\PLANEACIÓN 2019\RIESGOS 2019\VERSIONES FINALES RIESGOS CORRUPCION 2019\[Mapa de Riesgos de Corrupcion Seguimiento Consolidado 2019.xlsx]Clasificación '!#REF!,O7)))</xm:f>
            <xm:f>'\PLANEACIÓN 2019\RIESGOS 2019\VERSIONES FINALES RIESGOS CORRUPCION 2019\[Mapa de Riesgos de Corrupcion Seguimiento Consolidado 2019.xlsx]Clasificación '!#REF!</xm:f>
            <x14:dxf>
              <fill>
                <patternFill>
                  <bgColor rgb="FFFFFF00"/>
                </patternFill>
              </fill>
            </x14:dxf>
          </x14:cfRule>
          <x14:cfRule type="containsText" priority="12" operator="containsText" id="{B839D56F-078E-4CD5-80CA-1D6F7F076F37}">
            <xm:f>NOT(ISERROR(SEARCH('\PLANEACIÓN 2019\RIESGOS 2019\VERSIONES FINALES RIESGOS CORRUPCION 2019\[Mapa de Riesgos de Corrupcion Seguimiento Consolidado 2019.xlsx]Clasificación '!#REF!,O7)))</xm:f>
            <xm:f>'\PLANEACIÓN 2019\RIESGOS 2019\VERSIONES FINALES RIESGOS CORRUPCION 2019\[Mapa de Riesgos de Corrupcion Seguimiento Consolidado 2019.xlsx]Clasificación '!#REF!</xm:f>
            <x14:dxf>
              <fill>
                <patternFill>
                  <bgColor rgb="FF00B050"/>
                </patternFill>
              </fill>
            </x14:dxf>
          </x14:cfRule>
          <xm:sqref>O7:O15</xm:sqref>
        </x14:conditionalFormatting>
        <x14:conditionalFormatting xmlns:xm="http://schemas.microsoft.com/office/excel/2006/main">
          <x14:cfRule type="containsText" priority="5" operator="containsText" id="{3344F9B7-7633-4402-A93F-41C97D753619}">
            <xm:f>NOT(ISERROR(SEARCH('\PLANEACIÓN 2019\RIESGOS 2019\VERSIONES FINALES RIESGOS CORRUPCION 2019\[Mapa de Riesgos de Corrupcion Seguimiento Consolidado 2019.xlsx]Clasificación '!#REF!,J7)))</xm:f>
            <xm:f>'\PLANEACIÓN 2019\RIESGOS 2019\VERSIONES FINALES RIESGOS CORRUPCION 2019\[Mapa de Riesgos de Corrupcion Seguimiento Consolidado 2019.xlsx]Clasificación '!#REF!</xm:f>
            <x14:dxf>
              <fill>
                <patternFill>
                  <bgColor rgb="FFFF0000"/>
                </patternFill>
              </fill>
            </x14:dxf>
          </x14:cfRule>
          <x14:cfRule type="containsText" priority="6" operator="containsText" id="{AAA04F91-0E3D-46D1-BAEE-2518A0A89618}">
            <xm:f>NOT(ISERROR(SEARCH('\PLANEACIÓN 2019\RIESGOS 2019\VERSIONES FINALES RIESGOS CORRUPCION 2019\[Mapa de Riesgos de Corrupcion Seguimiento Consolidado 2019.xlsx]Clasificación '!#REF!,J7)))</xm:f>
            <xm:f>'\PLANEACIÓN 2019\RIESGOS 2019\VERSIONES FINALES RIESGOS CORRUPCION 2019\[Mapa de Riesgos de Corrupcion Seguimiento Consolidado 2019.xlsx]Clasificación '!#REF!</xm:f>
            <x14:dxf>
              <fill>
                <patternFill>
                  <bgColor rgb="FFFFC000"/>
                </patternFill>
              </fill>
            </x14:dxf>
          </x14:cfRule>
          <x14:cfRule type="containsText" priority="7" operator="containsText" id="{737F2C20-C09D-4067-8B4C-3F69981E3ED2}">
            <xm:f>NOT(ISERROR(SEARCH('\PLANEACIÓN 2019\RIESGOS 2019\VERSIONES FINALES RIESGOS CORRUPCION 2019\[Mapa de Riesgos de Corrupcion Seguimiento Consolidado 2019.xlsx]Clasificación '!#REF!,J7)))</xm:f>
            <xm:f>'\PLANEACIÓN 2019\RIESGOS 2019\VERSIONES FINALES RIESGOS CORRUPCION 2019\[Mapa de Riesgos de Corrupcion Seguimiento Consolidado 2019.xlsx]Clasificación '!#REF!</xm:f>
            <x14:dxf>
              <fill>
                <patternFill>
                  <bgColor rgb="FFFFFF00"/>
                </patternFill>
              </fill>
            </x14:dxf>
          </x14:cfRule>
          <x14:cfRule type="containsText" priority="8" operator="containsText" id="{BDB6F960-A842-4254-8E31-A89907E6427D}">
            <xm:f>NOT(ISERROR(SEARCH('\PLANEACIÓN 2019\RIESGOS 2019\VERSIONES FINALES RIESGOS CORRUPCION 2019\[Mapa de Riesgos de Corrupcion Seguimiento Consolidado 2019.xlsx]Clasificación '!#REF!,J7)))</xm:f>
            <xm:f>'\PLANEACIÓN 2019\RIESGOS 2019\VERSIONES FINALES RIESGOS CORRUPCION 2019\[Mapa de Riesgos de Corrupcion Seguimiento Consolidado 2019.xlsx]Clasificación '!#REF!</xm:f>
            <x14:dxf>
              <fill>
                <patternFill>
                  <bgColor rgb="FF00B050"/>
                </patternFill>
              </fill>
            </x14:dxf>
          </x14:cfRule>
          <xm:sqref>J7:J15</xm:sqref>
        </x14:conditionalFormatting>
        <x14:conditionalFormatting xmlns:xm="http://schemas.microsoft.com/office/excel/2006/main">
          <x14:cfRule type="containsText" priority="1" operator="containsText" id="{4A819579-4F53-4CD2-86E3-1C9CD86ACF92}">
            <xm:f>NOT(ISERROR(SEARCH('\PLANEACIÓN 2019\RIESGOS 2019\VERSIONES FINALES RIESGOS CORRUPCION 2019\[Mapa de Riesgos de Corrupcion Seguimiento Consolidado 2019.xlsx]Clasificación '!#REF!,J6)))</xm:f>
            <xm:f>'\PLANEACIÓN 2019\RIESGOS 2019\VERSIONES FINALES RIESGOS CORRUPCION 2019\[Mapa de Riesgos de Corrupcion Seguimiento Consolidado 2019.xlsx]Clasificación '!#REF!</xm:f>
            <x14:dxf>
              <fill>
                <patternFill>
                  <bgColor rgb="FFFF0000"/>
                </patternFill>
              </fill>
            </x14:dxf>
          </x14:cfRule>
          <x14:cfRule type="containsText" priority="2" operator="containsText" id="{533A0DFB-7626-418D-A4BC-0BEEDEB84A11}">
            <xm:f>NOT(ISERROR(SEARCH('\PLANEACIÓN 2019\RIESGOS 2019\VERSIONES FINALES RIESGOS CORRUPCION 2019\[Mapa de Riesgos de Corrupcion Seguimiento Consolidado 2019.xlsx]Clasificación '!#REF!,J6)))</xm:f>
            <xm:f>'\PLANEACIÓN 2019\RIESGOS 2019\VERSIONES FINALES RIESGOS CORRUPCION 2019\[Mapa de Riesgos de Corrupcion Seguimiento Consolidado 2019.xlsx]Clasificación '!#REF!</xm:f>
            <x14:dxf>
              <fill>
                <patternFill>
                  <bgColor rgb="FFFFC000"/>
                </patternFill>
              </fill>
            </x14:dxf>
          </x14:cfRule>
          <x14:cfRule type="containsText" priority="3" operator="containsText" id="{890D5AD8-08CE-4F55-9A8A-6AFE2B440C56}">
            <xm:f>NOT(ISERROR(SEARCH('\PLANEACIÓN 2019\RIESGOS 2019\VERSIONES FINALES RIESGOS CORRUPCION 2019\[Mapa de Riesgos de Corrupcion Seguimiento Consolidado 2019.xlsx]Clasificación '!#REF!,J6)))</xm:f>
            <xm:f>'\PLANEACIÓN 2019\RIESGOS 2019\VERSIONES FINALES RIESGOS CORRUPCION 2019\[Mapa de Riesgos de Corrupcion Seguimiento Consolidado 2019.xlsx]Clasificación '!#REF!</xm:f>
            <x14:dxf>
              <fill>
                <patternFill>
                  <bgColor rgb="FFFFFF00"/>
                </patternFill>
              </fill>
            </x14:dxf>
          </x14:cfRule>
          <x14:cfRule type="containsText" priority="4" operator="containsText" id="{61F0FBFD-C214-4AA8-A105-A49C01006F46}">
            <xm:f>NOT(ISERROR(SEARCH('\PLANEACIÓN 2019\RIESGOS 2019\VERSIONES FINALES RIESGOS CORRUPCION 2019\[Mapa de Riesgos de Corrupcion Seguimiento Consolidado 2019.xlsx]Clasificación '!#REF!,J6)))</xm:f>
            <xm:f>'\PLANEACIÓN 2019\RIESGOS 2019\VERSIONES FINALES RIESGOS CORRUPCION 2019\[Mapa de Riesgos de Corrupcion Seguimiento Consolidado 2019.xlsx]Clasificación '!#REF!</xm:f>
            <x14:dxf>
              <fill>
                <patternFill>
                  <bgColor rgb="FF00B050"/>
                </patternFill>
              </fill>
            </x14:dxf>
          </x14:cfRule>
          <xm:sqref>J6</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14:formula1>
            <xm:f>[6]Hoja1!#REF!</xm:f>
          </x14:formula1>
          <xm:sqref>AD6</xm:sqref>
        </x14:dataValidation>
        <x14:dataValidation type="list" allowBlank="1" showInputMessage="1" showErrorMessage="1">
          <x14:formula1>
            <xm:f>[6]Hoja1!#REF!</xm:f>
          </x14:formula1>
          <xm:sqref>AE6</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249977111117893"/>
  </sheetPr>
  <dimension ref="A1:AI12"/>
  <sheetViews>
    <sheetView view="pageBreakPreview" zoomScale="71" zoomScaleNormal="78" zoomScaleSheetLayoutView="71" workbookViewId="0">
      <selection sqref="A1:AD2"/>
    </sheetView>
  </sheetViews>
  <sheetFormatPr baseColWidth="10" defaultRowHeight="16.5" x14ac:dyDescent="0.3"/>
  <cols>
    <col min="1" max="1" width="6.7109375" style="1" customWidth="1"/>
    <col min="2" max="2" width="20.7109375" style="1" customWidth="1"/>
    <col min="3" max="3" width="20.42578125" style="1" customWidth="1"/>
    <col min="4" max="4" width="24.140625" style="1" customWidth="1"/>
    <col min="5" max="5" width="22.7109375" style="1" customWidth="1"/>
    <col min="6" max="6" width="33.140625" style="1" customWidth="1"/>
    <col min="7" max="7" width="11.5703125" style="1" customWidth="1"/>
    <col min="8" max="8" width="13.42578125" style="1" customWidth="1"/>
    <col min="9" max="9" width="10.28515625" style="1" hidden="1" customWidth="1"/>
    <col min="10" max="10" width="13.85546875" style="1" customWidth="1"/>
    <col min="11" max="11" width="47.85546875" style="1" customWidth="1"/>
    <col min="12" max="13" width="11.85546875" style="1" customWidth="1"/>
    <col min="14" max="14" width="11.85546875" style="1" hidden="1" customWidth="1"/>
    <col min="15" max="15" width="15" style="1" customWidth="1"/>
    <col min="16" max="16" width="11.85546875" style="1" customWidth="1"/>
    <col min="17" max="17" width="43.7109375" style="1" customWidth="1"/>
    <col min="18" max="18" width="25.140625" style="1" customWidth="1"/>
    <col min="19" max="19" width="14" style="1" customWidth="1"/>
    <col min="20" max="21" width="15.85546875" style="1" customWidth="1"/>
    <col min="22" max="22" width="42.28515625" style="1" customWidth="1"/>
    <col min="23" max="23" width="53.5703125" style="1" customWidth="1"/>
    <col min="24" max="25" width="15.85546875" style="1" customWidth="1"/>
    <col min="26" max="26" width="23.85546875" style="1" customWidth="1"/>
    <col min="27" max="27" width="20.42578125" style="1" customWidth="1"/>
    <col min="28" max="28" width="29.85546875" style="1" hidden="1" customWidth="1"/>
    <col min="29" max="29" width="35" style="1" hidden="1" customWidth="1"/>
    <col min="30" max="30" width="27.5703125" style="1" hidden="1" customWidth="1"/>
    <col min="31" max="31" width="18.5703125" style="1" hidden="1" customWidth="1"/>
    <col min="32" max="32" width="20.85546875" style="1" hidden="1" customWidth="1"/>
    <col min="33" max="33" width="22.28515625" style="1" hidden="1" customWidth="1"/>
    <col min="34" max="34" width="12.140625" style="1" hidden="1" customWidth="1"/>
    <col min="35" max="35" width="10.85546875" style="1" hidden="1" customWidth="1"/>
    <col min="36" max="16384" width="11.42578125" style="1"/>
  </cols>
  <sheetData>
    <row r="1" spans="1:35" ht="42.75" customHeight="1" x14ac:dyDescent="0.3">
      <c r="A1" s="135" t="s">
        <v>202</v>
      </c>
      <c r="B1" s="135"/>
      <c r="C1" s="135"/>
      <c r="D1" s="135"/>
      <c r="E1" s="135"/>
      <c r="F1" s="135"/>
      <c r="G1" s="135"/>
      <c r="H1" s="135"/>
      <c r="I1" s="135"/>
      <c r="J1" s="135"/>
      <c r="K1" s="135"/>
      <c r="L1" s="135"/>
      <c r="M1" s="135"/>
      <c r="N1" s="135"/>
      <c r="O1" s="135"/>
      <c r="P1" s="135"/>
      <c r="Q1" s="135"/>
      <c r="R1" s="135"/>
      <c r="S1" s="135"/>
      <c r="T1" s="135"/>
      <c r="U1" s="135"/>
      <c r="V1" s="135"/>
      <c r="W1" s="135"/>
      <c r="X1" s="135"/>
      <c r="Y1" s="135"/>
      <c r="Z1" s="135"/>
      <c r="AA1" s="135"/>
      <c r="AB1" s="135"/>
      <c r="AC1" s="135"/>
      <c r="AD1" s="136"/>
      <c r="AE1" s="63"/>
      <c r="AF1" s="63"/>
      <c r="AG1" s="137"/>
      <c r="AH1" s="138"/>
      <c r="AI1" s="139"/>
    </row>
    <row r="2" spans="1:35" ht="42.75" customHeight="1" x14ac:dyDescent="0.3">
      <c r="A2" s="135"/>
      <c r="B2" s="135"/>
      <c r="C2" s="135"/>
      <c r="D2" s="135"/>
      <c r="E2" s="135"/>
      <c r="F2" s="135"/>
      <c r="G2" s="135"/>
      <c r="H2" s="135"/>
      <c r="I2" s="135"/>
      <c r="J2" s="135"/>
      <c r="K2" s="135"/>
      <c r="L2" s="135"/>
      <c r="M2" s="135"/>
      <c r="N2" s="135"/>
      <c r="O2" s="135"/>
      <c r="P2" s="135"/>
      <c r="Q2" s="135"/>
      <c r="R2" s="135"/>
      <c r="S2" s="135"/>
      <c r="T2" s="135"/>
      <c r="U2" s="135"/>
      <c r="V2" s="135"/>
      <c r="W2" s="135"/>
      <c r="X2" s="135"/>
      <c r="Y2" s="135"/>
      <c r="Z2" s="135"/>
      <c r="AA2" s="135"/>
      <c r="AB2" s="135"/>
      <c r="AC2" s="135"/>
      <c r="AD2" s="136"/>
      <c r="AE2" s="64"/>
      <c r="AF2" s="64"/>
      <c r="AG2" s="140"/>
      <c r="AH2" s="141"/>
      <c r="AI2" s="142"/>
    </row>
    <row r="3" spans="1:35" ht="33.75" customHeight="1" x14ac:dyDescent="0.3">
      <c r="A3" s="143" t="s">
        <v>0</v>
      </c>
      <c r="B3" s="143"/>
      <c r="C3" s="143"/>
      <c r="D3" s="143"/>
      <c r="E3" s="143"/>
      <c r="F3" s="143"/>
      <c r="G3" s="144" t="s">
        <v>1</v>
      </c>
      <c r="H3" s="144"/>
      <c r="I3" s="144"/>
      <c r="J3" s="144"/>
      <c r="K3" s="40" t="s">
        <v>85</v>
      </c>
      <c r="L3" s="143" t="s">
        <v>2</v>
      </c>
      <c r="M3" s="143"/>
      <c r="N3" s="143"/>
      <c r="O3" s="143"/>
      <c r="P3" s="143"/>
      <c r="Q3" s="143" t="s">
        <v>3</v>
      </c>
      <c r="R3" s="143"/>
      <c r="S3" s="143"/>
      <c r="T3" s="143"/>
      <c r="U3" s="143"/>
      <c r="V3" s="145" t="s">
        <v>4</v>
      </c>
      <c r="W3" s="146"/>
      <c r="X3" s="146"/>
      <c r="Y3" s="146"/>
      <c r="Z3" s="146"/>
      <c r="AA3" s="147"/>
      <c r="AB3" s="145" t="s">
        <v>5</v>
      </c>
      <c r="AC3" s="146"/>
      <c r="AD3" s="146"/>
      <c r="AE3" s="146"/>
      <c r="AF3" s="146"/>
      <c r="AG3" s="146"/>
      <c r="AH3" s="146"/>
      <c r="AI3" s="147"/>
    </row>
    <row r="4" spans="1:35" ht="30" customHeight="1" x14ac:dyDescent="0.3">
      <c r="A4" s="143"/>
      <c r="B4" s="143"/>
      <c r="C4" s="143"/>
      <c r="D4" s="143"/>
      <c r="E4" s="143"/>
      <c r="F4" s="143"/>
      <c r="G4" s="144" t="s">
        <v>6</v>
      </c>
      <c r="H4" s="144"/>
      <c r="I4" s="144"/>
      <c r="J4" s="144"/>
      <c r="K4" s="40" t="s">
        <v>7</v>
      </c>
      <c r="L4" s="144" t="s">
        <v>8</v>
      </c>
      <c r="M4" s="144"/>
      <c r="N4" s="41"/>
      <c r="O4" s="144" t="s">
        <v>9</v>
      </c>
      <c r="P4" s="144"/>
      <c r="Q4" s="143"/>
      <c r="R4" s="143"/>
      <c r="S4" s="143"/>
      <c r="T4" s="143"/>
      <c r="U4" s="143"/>
      <c r="V4" s="148"/>
      <c r="W4" s="149"/>
      <c r="X4" s="149"/>
      <c r="Y4" s="149"/>
      <c r="Z4" s="149"/>
      <c r="AA4" s="150"/>
      <c r="AB4" s="148"/>
      <c r="AC4" s="149"/>
      <c r="AD4" s="149"/>
      <c r="AE4" s="149"/>
      <c r="AF4" s="149"/>
      <c r="AG4" s="149"/>
      <c r="AH4" s="149"/>
      <c r="AI4" s="150"/>
    </row>
    <row r="5" spans="1:35" s="42" customFormat="1" ht="96.75" customHeight="1" x14ac:dyDescent="0.3">
      <c r="A5" s="40" t="s">
        <v>10</v>
      </c>
      <c r="B5" s="40" t="s">
        <v>11</v>
      </c>
      <c r="C5" s="40" t="s">
        <v>12</v>
      </c>
      <c r="D5" s="40" t="s">
        <v>13</v>
      </c>
      <c r="E5" s="40" t="s">
        <v>14</v>
      </c>
      <c r="F5" s="40" t="s">
        <v>15</v>
      </c>
      <c r="G5" s="40" t="s">
        <v>16</v>
      </c>
      <c r="H5" s="40" t="s">
        <v>17</v>
      </c>
      <c r="I5" s="40" t="s">
        <v>18</v>
      </c>
      <c r="J5" s="40" t="s">
        <v>19</v>
      </c>
      <c r="K5" s="40" t="s">
        <v>20</v>
      </c>
      <c r="L5" s="40" t="s">
        <v>16</v>
      </c>
      <c r="M5" s="40" t="s">
        <v>17</v>
      </c>
      <c r="N5" s="40" t="s">
        <v>21</v>
      </c>
      <c r="O5" s="40" t="s">
        <v>22</v>
      </c>
      <c r="P5" s="40" t="s">
        <v>23</v>
      </c>
      <c r="Q5" s="40" t="s">
        <v>24</v>
      </c>
      <c r="R5" s="40" t="s">
        <v>25</v>
      </c>
      <c r="S5" s="40" t="s">
        <v>26</v>
      </c>
      <c r="T5" s="40" t="s">
        <v>27</v>
      </c>
      <c r="U5" s="40" t="s">
        <v>28</v>
      </c>
      <c r="V5" s="40" t="s">
        <v>29</v>
      </c>
      <c r="W5" s="40" t="s">
        <v>30</v>
      </c>
      <c r="X5" s="40" t="s">
        <v>31</v>
      </c>
      <c r="Y5" s="40" t="s">
        <v>32</v>
      </c>
      <c r="Z5" s="40" t="s">
        <v>33</v>
      </c>
      <c r="AA5" s="40" t="s">
        <v>34</v>
      </c>
      <c r="AB5" s="40" t="s">
        <v>35</v>
      </c>
      <c r="AC5" s="40" t="s">
        <v>36</v>
      </c>
      <c r="AD5" s="40" t="s">
        <v>37</v>
      </c>
      <c r="AE5" s="40" t="s">
        <v>32</v>
      </c>
      <c r="AF5" s="40" t="s">
        <v>33</v>
      </c>
      <c r="AG5" s="40" t="s">
        <v>34</v>
      </c>
      <c r="AH5" s="40" t="s">
        <v>38</v>
      </c>
      <c r="AI5" s="40" t="s">
        <v>39</v>
      </c>
    </row>
    <row r="6" spans="1:35" ht="222.75" customHeight="1" x14ac:dyDescent="0.3">
      <c r="A6" s="159">
        <v>1</v>
      </c>
      <c r="B6" s="185" t="str">
        <f>+[7]Identificacion!B4</f>
        <v>ADQUISICIÓN DE BIENES Y SERVICIOS</v>
      </c>
      <c r="C6" s="185" t="str">
        <f>+[7]Identificacion!C4</f>
        <v>Gestionar las acciones requeridas para llevar a cabo la adquisición de bienes y servicios necesarios para la operación de los procesos de la Agencia Nacional de Minería, a través del cumplimiento del marco normativo vigente.</v>
      </c>
      <c r="D6" s="156" t="str">
        <f>+[7]Identificacion!D4</f>
        <v xml:space="preserve">1.El establecimiento de requisitos que van en contra de los principios de selección objetiva, mediante parámetros de selección que eliminan la competencia. 
2. Desconocimiento y falta de experticia por parte de algunos de los integrantes del equipo estructurador, revisor o del líder del proceso.   
</v>
      </c>
      <c r="E6" s="156" t="str">
        <f>+[7]Identificacion!E4</f>
        <v>Favorecimiento a proponentes a través del direccionamiento del proceso de selección, mediante la incorporación de requisitos que desconocen el principio de selección objetiva y la igualdad de los proponentes</v>
      </c>
      <c r="F6" s="156" t="str">
        <f>+[7]Identificacion!F4</f>
        <v>1. Detrimento patrimonial y del interés público en general. 
2. Tipificación de delitos contra la administración pública que conlleva responsabilidad penal. 
3. Posible responsabilidad fiscal y disciplinaria.  
4. Alta probabilidad de incumplimiento contractual.</v>
      </c>
      <c r="G6" s="159">
        <f>+[7]Probabilidad!E14</f>
        <v>1</v>
      </c>
      <c r="H6" s="159">
        <f>+[7]Impacto!E43</f>
        <v>16</v>
      </c>
      <c r="I6" s="159">
        <f>+G6*H6</f>
        <v>16</v>
      </c>
      <c r="J6" s="164" t="str">
        <f>IF(AND(I6&gt;=0,I6&lt;=4),'[7]Clasificación '!$J$7,IF('Adquisicion ByS'!I6&lt;=7,'[7]Clasificación '!$J$6,IF('Adquisicion ByS'!I6&lt;=14,'[7]Clasificación '!$J$5,IF('Adquisicion ByS'!I6&lt;=25,'[7]Clasificación '!$J$4))))</f>
        <v>EXTREMA</v>
      </c>
      <c r="K6" s="195" t="s">
        <v>184</v>
      </c>
      <c r="L6" s="159">
        <v>1</v>
      </c>
      <c r="M6" s="159">
        <v>14</v>
      </c>
      <c r="N6" s="159">
        <f>+L6*M6</f>
        <v>14</v>
      </c>
      <c r="O6" s="197" t="str">
        <f>IF(AND(N6&gt;=0,N6&lt;=4),'[7]Clasificación '!$J$7,IF('Adquisicion ByS'!N6&lt;=7,'[7]Clasificación '!$J$6,IF('Adquisicion ByS'!N6&lt;=14,'[7]Clasificación '!$J$5,IF('Adquisicion ByS'!N6&lt;=25,'[7]Clasificación '!$J$4))))</f>
        <v>ALTA</v>
      </c>
      <c r="P6" s="159" t="s">
        <v>41</v>
      </c>
      <c r="Q6" s="44" t="s">
        <v>185</v>
      </c>
      <c r="R6" s="55" t="s">
        <v>186</v>
      </c>
      <c r="S6" s="48">
        <v>43495</v>
      </c>
      <c r="T6" s="49">
        <v>43814</v>
      </c>
      <c r="U6" s="49" t="s">
        <v>187</v>
      </c>
      <c r="V6" s="162" t="s">
        <v>293</v>
      </c>
      <c r="W6" s="93" t="s">
        <v>294</v>
      </c>
      <c r="X6" s="115" t="s">
        <v>295</v>
      </c>
      <c r="Y6" s="114" t="s">
        <v>296</v>
      </c>
      <c r="Z6" s="115" t="s">
        <v>281</v>
      </c>
      <c r="AA6" s="115" t="s">
        <v>281</v>
      </c>
      <c r="AB6" s="50"/>
      <c r="AC6" s="50"/>
      <c r="AD6" s="50"/>
      <c r="AE6" s="50"/>
      <c r="AF6" s="50"/>
      <c r="AG6" s="50"/>
      <c r="AH6" s="50"/>
      <c r="AI6" s="50"/>
    </row>
    <row r="7" spans="1:35" ht="115.5" x14ac:dyDescent="0.3">
      <c r="A7" s="161"/>
      <c r="B7" s="194"/>
      <c r="C7" s="194"/>
      <c r="D7" s="158"/>
      <c r="E7" s="158"/>
      <c r="F7" s="158"/>
      <c r="G7" s="161"/>
      <c r="H7" s="161"/>
      <c r="I7" s="161"/>
      <c r="J7" s="166"/>
      <c r="K7" s="196"/>
      <c r="L7" s="161"/>
      <c r="M7" s="161"/>
      <c r="N7" s="161"/>
      <c r="O7" s="198"/>
      <c r="P7" s="161"/>
      <c r="Q7" s="44" t="s">
        <v>188</v>
      </c>
      <c r="R7" s="84" t="s">
        <v>189</v>
      </c>
      <c r="S7" s="48">
        <v>43495</v>
      </c>
      <c r="T7" s="49">
        <v>43814</v>
      </c>
      <c r="U7" s="49" t="s">
        <v>187</v>
      </c>
      <c r="V7" s="163"/>
      <c r="W7" s="120" t="s">
        <v>297</v>
      </c>
      <c r="X7" s="115" t="s">
        <v>295</v>
      </c>
      <c r="Y7" s="114" t="s">
        <v>296</v>
      </c>
      <c r="Z7" s="115" t="s">
        <v>281</v>
      </c>
      <c r="AA7" s="115" t="s">
        <v>281</v>
      </c>
      <c r="AB7" s="50"/>
      <c r="AC7" s="50"/>
      <c r="AD7" s="50"/>
      <c r="AE7" s="50"/>
      <c r="AF7" s="50"/>
      <c r="AG7" s="50"/>
      <c r="AH7" s="50"/>
      <c r="AI7" s="50"/>
    </row>
    <row r="8" spans="1:35" s="90" customFormat="1" ht="82.5" x14ac:dyDescent="0.25">
      <c r="A8" s="199">
        <v>2</v>
      </c>
      <c r="B8" s="200" t="str">
        <f>+[7]Identificacion!B5</f>
        <v>ADQUISICIÓN DE BIENES Y SERVICIOS</v>
      </c>
      <c r="C8" s="200" t="str">
        <f>+[7]Identificacion!C5</f>
        <v>Gestionar las acciones requeridas para llevar a cabo la adquisición de bienes y servicios necesarios para la operación de los procesos de la Agencia Nacional de Minería, a través del cumplimiento del marco normativo vigente.</v>
      </c>
      <c r="D8" s="200" t="str">
        <f>+[7]Identificacion!D5</f>
        <v>1. Desconocimiento por parte de la Entidad de situaciones de conflicto de interés por parte del personal vinculado a través de contrato. 
2. Falta de reporte sobre posibles conflictos de interés sobrevinientes.</v>
      </c>
      <c r="E8" s="200" t="str">
        <f>+[7]Identificacion!E5</f>
        <v>Conflicto de interés en cabeza de los contratistas encargados del manejo de asuntos mineros que pueda llevar a parcialidad en la labor contratada.</v>
      </c>
      <c r="F8" s="200" t="str">
        <f>+[7]Identificacion!F5</f>
        <v xml:space="preserve">1.Posible parcialización y favorecimiento de intereses privados con desconocimiento de los parámetros legales. 
2. Responsabilidades disciplinarias y/o fiscales como consecuencia de decisiones equivocadas derivadas de los análisis parcializados que realice el personal incurso en conflicto de interés. 
3. Riesgo de daño antijurídico con la consecuente exposición a demandas. </v>
      </c>
      <c r="G8" s="151">
        <f>+[7]Probabilidad!E15</f>
        <v>1</v>
      </c>
      <c r="H8" s="151">
        <f>+[7]Impacto!E44</f>
        <v>16</v>
      </c>
      <c r="I8" s="199">
        <f>+G8*H8</f>
        <v>16</v>
      </c>
      <c r="J8" s="164" t="str">
        <f>IF(AND(I8&gt;=0,I8&lt;=4),'[7]Clasificación '!$J$7,IF('Adquisicion ByS'!I8&lt;=7,'[7]Clasificación '!$J$6,IF('Adquisicion ByS'!I8&lt;=14,'[7]Clasificación '!$J$5,IF('Adquisicion ByS'!I8&lt;=25,'[7]Clasificación '!$J$4))))</f>
        <v>EXTREMA</v>
      </c>
      <c r="K8" s="200" t="s">
        <v>190</v>
      </c>
      <c r="L8" s="151">
        <v>1</v>
      </c>
      <c r="M8" s="151">
        <v>14</v>
      </c>
      <c r="N8" s="151">
        <f>+M8*L8</f>
        <v>14</v>
      </c>
      <c r="O8" s="203" t="str">
        <f>IF(AND(N8&gt;=0,N8&lt;=4),'[7]Clasificación '!$J$7,IF('Adquisicion ByS'!N8&lt;=7,'[7]Clasificación '!$J$6,IF('Adquisicion ByS'!N8&lt;=14,'[7]Clasificación '!$J$5,IF('Adquisicion ByS'!N8&lt;=25,'[7]Clasificación '!$J$4))))</f>
        <v>ALTA</v>
      </c>
      <c r="P8" s="199" t="s">
        <v>41</v>
      </c>
      <c r="Q8" s="55" t="s">
        <v>191</v>
      </c>
      <c r="R8" s="55" t="s">
        <v>192</v>
      </c>
      <c r="S8" s="48">
        <v>43495</v>
      </c>
      <c r="T8" s="49">
        <v>43814</v>
      </c>
      <c r="U8" s="49" t="s">
        <v>187</v>
      </c>
      <c r="V8" s="162" t="s">
        <v>298</v>
      </c>
      <c r="W8" s="120" t="s">
        <v>299</v>
      </c>
      <c r="X8" s="115" t="s">
        <v>295</v>
      </c>
      <c r="Y8" s="114" t="s">
        <v>296</v>
      </c>
      <c r="Z8" s="115" t="s">
        <v>281</v>
      </c>
      <c r="AA8" s="115" t="s">
        <v>281</v>
      </c>
      <c r="AB8" s="3"/>
      <c r="AC8" s="3"/>
      <c r="AD8" s="3"/>
      <c r="AE8" s="3"/>
      <c r="AF8" s="3"/>
      <c r="AG8" s="3"/>
      <c r="AH8" s="3"/>
      <c r="AI8" s="3"/>
    </row>
    <row r="9" spans="1:35" s="90" customFormat="1" ht="132" x14ac:dyDescent="0.25">
      <c r="A9" s="199"/>
      <c r="B9" s="200"/>
      <c r="C9" s="200"/>
      <c r="D9" s="200"/>
      <c r="E9" s="200"/>
      <c r="F9" s="200"/>
      <c r="G9" s="151"/>
      <c r="H9" s="151"/>
      <c r="I9" s="199"/>
      <c r="J9" s="165"/>
      <c r="K9" s="200"/>
      <c r="L9" s="151"/>
      <c r="M9" s="151"/>
      <c r="N9" s="151"/>
      <c r="O9" s="203"/>
      <c r="P9" s="199"/>
      <c r="Q9" s="55" t="s">
        <v>193</v>
      </c>
      <c r="R9" s="55" t="s">
        <v>194</v>
      </c>
      <c r="S9" s="48">
        <v>43495</v>
      </c>
      <c r="T9" s="49">
        <v>43814</v>
      </c>
      <c r="U9" s="49" t="s">
        <v>187</v>
      </c>
      <c r="V9" s="201"/>
      <c r="W9" s="120" t="s">
        <v>300</v>
      </c>
      <c r="X9" s="115" t="s">
        <v>295</v>
      </c>
      <c r="Y9" s="114" t="s">
        <v>296</v>
      </c>
      <c r="Z9" s="115" t="s">
        <v>281</v>
      </c>
      <c r="AA9" s="115" t="s">
        <v>281</v>
      </c>
      <c r="AB9" s="3"/>
      <c r="AC9" s="3"/>
      <c r="AD9" s="3"/>
      <c r="AE9" s="3"/>
      <c r="AF9" s="3"/>
      <c r="AG9" s="3"/>
      <c r="AH9" s="3"/>
      <c r="AI9" s="3"/>
    </row>
    <row r="10" spans="1:35" s="90" customFormat="1" ht="127.5" customHeight="1" x14ac:dyDescent="0.25">
      <c r="A10" s="199"/>
      <c r="B10" s="200"/>
      <c r="C10" s="200"/>
      <c r="D10" s="200"/>
      <c r="E10" s="200"/>
      <c r="F10" s="200"/>
      <c r="G10" s="151"/>
      <c r="H10" s="151"/>
      <c r="I10" s="199"/>
      <c r="J10" s="166"/>
      <c r="K10" s="200"/>
      <c r="L10" s="151"/>
      <c r="M10" s="151"/>
      <c r="N10" s="151"/>
      <c r="O10" s="203"/>
      <c r="P10" s="199"/>
      <c r="Q10" s="55" t="s">
        <v>195</v>
      </c>
      <c r="R10" s="3" t="s">
        <v>196</v>
      </c>
      <c r="S10" s="91">
        <v>43497</v>
      </c>
      <c r="T10" s="91">
        <v>43646</v>
      </c>
      <c r="U10" s="49" t="s">
        <v>187</v>
      </c>
      <c r="V10" s="202"/>
      <c r="W10" s="120" t="s">
        <v>301</v>
      </c>
      <c r="X10" s="115" t="s">
        <v>295</v>
      </c>
      <c r="Y10" s="115" t="s">
        <v>296</v>
      </c>
      <c r="Z10" s="115" t="s">
        <v>281</v>
      </c>
      <c r="AA10" s="115" t="s">
        <v>281</v>
      </c>
      <c r="AB10" s="3"/>
      <c r="AC10" s="3"/>
      <c r="AD10" s="3"/>
      <c r="AE10" s="3"/>
      <c r="AF10" s="3"/>
      <c r="AG10" s="3"/>
      <c r="AH10" s="3"/>
      <c r="AI10" s="3"/>
    </row>
    <row r="11" spans="1:35" s="90" customFormat="1" ht="181.5" customHeight="1" x14ac:dyDescent="0.25">
      <c r="A11" s="199">
        <v>3</v>
      </c>
      <c r="B11" s="200" t="str">
        <f>+[7]Identificacion!B6</f>
        <v>ADQUISICIÓN DE BIENES Y SERVICIOS</v>
      </c>
      <c r="C11" s="200" t="str">
        <f>+[7]Identificacion!C6</f>
        <v>Gestionar las acciones requeridas para llevar a cabo la adquisición de bienes y servicios necesarios para la operación de los procesos de la Agencia Nacional de Minería, a través del cumplimiento del marco normativo vigente.</v>
      </c>
      <c r="D11" s="200" t="str">
        <f>+[7]Identificacion!D6</f>
        <v>1. Falsedad en los documentos que soportan el proceso contractual.
2. Falta de verificación de los documentos que soportan el proceso.</v>
      </c>
      <c r="E11" s="200" t="str">
        <f>+[7]Identificacion!E6</f>
        <v xml:space="preserve">Suscripción de contratos sin el cumplimiento de requisitos legales, para favorecer a un tercero. </v>
      </c>
      <c r="F11" s="200" t="str">
        <f>+[7]Identificacion!F6</f>
        <v>1. Posible incursión en delitos como consecuencia de falsificar documentos que adquieren el carácter de públicos al ser presentados como soporte para contratos estatales. 
2. Posible incumplimiento en cuanto a la calidad de la actividad a realizar teniendo en cuenta que no se cuenta con la idoneidad requerida.</v>
      </c>
      <c r="G11" s="151">
        <f>+[7]Probabilidad!E16</f>
        <v>1</v>
      </c>
      <c r="H11" s="151">
        <f>+[7]Impacto!E45</f>
        <v>16</v>
      </c>
      <c r="I11" s="199">
        <f t="shared" ref="I11" si="0">+G11*H11</f>
        <v>16</v>
      </c>
      <c r="J11" s="164" t="str">
        <f>IF(AND(I11&gt;=0,I11&lt;=4),'[7]Clasificación '!$J$7,IF('Adquisicion ByS'!I11&lt;=7,'[7]Clasificación '!$J$6,IF('Adquisicion ByS'!I11&lt;=14,'[7]Clasificación '!$J$5,IF('Adquisicion ByS'!I11&lt;=25,'[7]Clasificación '!$J$4))))</f>
        <v>EXTREMA</v>
      </c>
      <c r="K11" s="200" t="s">
        <v>197</v>
      </c>
      <c r="L11" s="151">
        <v>1</v>
      </c>
      <c r="M11" s="151">
        <v>14</v>
      </c>
      <c r="N11" s="151">
        <f>+M11*L11</f>
        <v>14</v>
      </c>
      <c r="O11" s="197" t="str">
        <f>IF(AND(N11&gt;=0,N11&lt;=4),'[7]Clasificación '!$J$7,IF('Adquisicion ByS'!N11&lt;=7,'[7]Clasificación '!$J$6,IF('Adquisicion ByS'!N11&lt;=14,'[7]Clasificación '!$J$5,IF('Adquisicion ByS'!N11&lt;=25,'[7]Clasificación '!$J$4))))</f>
        <v>ALTA</v>
      </c>
      <c r="P11" s="199" t="s">
        <v>41</v>
      </c>
      <c r="Q11" s="55" t="s">
        <v>198</v>
      </c>
      <c r="R11" s="3" t="s">
        <v>199</v>
      </c>
      <c r="S11" s="48">
        <v>43495</v>
      </c>
      <c r="T11" s="49">
        <v>43814</v>
      </c>
      <c r="U11" s="49" t="s">
        <v>187</v>
      </c>
      <c r="V11" s="162" t="s">
        <v>302</v>
      </c>
      <c r="W11" s="120" t="s">
        <v>303</v>
      </c>
      <c r="X11" s="115" t="s">
        <v>295</v>
      </c>
      <c r="Y11" s="115" t="s">
        <v>296</v>
      </c>
      <c r="Z11" s="115" t="s">
        <v>281</v>
      </c>
      <c r="AA11" s="115" t="s">
        <v>281</v>
      </c>
      <c r="AB11" s="3"/>
      <c r="AC11" s="3"/>
      <c r="AD11" s="3"/>
      <c r="AE11" s="3"/>
      <c r="AF11" s="3"/>
      <c r="AG11" s="3"/>
      <c r="AH11" s="3"/>
      <c r="AI11" s="3"/>
    </row>
    <row r="12" spans="1:35" s="90" customFormat="1" ht="66" x14ac:dyDescent="0.25">
      <c r="A12" s="199"/>
      <c r="B12" s="200"/>
      <c r="C12" s="200"/>
      <c r="D12" s="200"/>
      <c r="E12" s="200"/>
      <c r="F12" s="200"/>
      <c r="G12" s="151"/>
      <c r="H12" s="151"/>
      <c r="I12" s="199"/>
      <c r="J12" s="166"/>
      <c r="K12" s="200"/>
      <c r="L12" s="151"/>
      <c r="M12" s="151"/>
      <c r="N12" s="151"/>
      <c r="O12" s="198"/>
      <c r="P12" s="199"/>
      <c r="Q12" s="54" t="s">
        <v>200</v>
      </c>
      <c r="R12" s="3" t="s">
        <v>201</v>
      </c>
      <c r="S12" s="48">
        <v>43495</v>
      </c>
      <c r="T12" s="49">
        <v>43814</v>
      </c>
      <c r="U12" s="49" t="s">
        <v>187</v>
      </c>
      <c r="V12" s="163"/>
      <c r="W12" s="120" t="s">
        <v>304</v>
      </c>
      <c r="X12" s="115" t="s">
        <v>295</v>
      </c>
      <c r="Y12" s="115" t="s">
        <v>296</v>
      </c>
      <c r="Z12" s="115" t="s">
        <v>281</v>
      </c>
      <c r="AA12" s="115" t="s">
        <v>281</v>
      </c>
      <c r="AB12" s="3"/>
      <c r="AC12" s="3"/>
      <c r="AD12" s="3"/>
      <c r="AE12" s="3"/>
      <c r="AF12" s="3"/>
      <c r="AG12" s="3"/>
      <c r="AH12" s="3"/>
      <c r="AI12" s="3"/>
    </row>
  </sheetData>
  <mergeCells count="62">
    <mergeCell ref="V6:V7"/>
    <mergeCell ref="V8:V10"/>
    <mergeCell ref="V11:V12"/>
    <mergeCell ref="P11:P12"/>
    <mergeCell ref="J11:J12"/>
    <mergeCell ref="K11:K12"/>
    <mergeCell ref="L11:L12"/>
    <mergeCell ref="M11:M12"/>
    <mergeCell ref="N11:N12"/>
    <mergeCell ref="O11:O12"/>
    <mergeCell ref="P8:P10"/>
    <mergeCell ref="K8:K10"/>
    <mergeCell ref="L8:L10"/>
    <mergeCell ref="M8:M10"/>
    <mergeCell ref="N8:N10"/>
    <mergeCell ref="O8:O10"/>
    <mergeCell ref="A11:A12"/>
    <mergeCell ref="B11:B12"/>
    <mergeCell ref="C11:C12"/>
    <mergeCell ref="D11:D12"/>
    <mergeCell ref="E11:E12"/>
    <mergeCell ref="F11:F12"/>
    <mergeCell ref="G11:G12"/>
    <mergeCell ref="H11:H12"/>
    <mergeCell ref="I11:I12"/>
    <mergeCell ref="J8:J10"/>
    <mergeCell ref="F8:F10"/>
    <mergeCell ref="G8:G10"/>
    <mergeCell ref="H8:H10"/>
    <mergeCell ref="I8:I10"/>
    <mergeCell ref="J6:J7"/>
    <mergeCell ref="F6:F7"/>
    <mergeCell ref="G6:G7"/>
    <mergeCell ref="H6:H7"/>
    <mergeCell ref="I6:I7"/>
    <mergeCell ref="A8:A10"/>
    <mergeCell ref="B8:B10"/>
    <mergeCell ref="C8:C10"/>
    <mergeCell ref="D8:D10"/>
    <mergeCell ref="E8:E10"/>
    <mergeCell ref="P6:P7"/>
    <mergeCell ref="K6:K7"/>
    <mergeCell ref="L6:L7"/>
    <mergeCell ref="M6:M7"/>
    <mergeCell ref="N6:N7"/>
    <mergeCell ref="O6:O7"/>
    <mergeCell ref="A6:A7"/>
    <mergeCell ref="B6:B7"/>
    <mergeCell ref="C6:C7"/>
    <mergeCell ref="D6:D7"/>
    <mergeCell ref="E6:E7"/>
    <mergeCell ref="A1:AD2"/>
    <mergeCell ref="AG1:AI2"/>
    <mergeCell ref="A3:F4"/>
    <mergeCell ref="G3:J3"/>
    <mergeCell ref="L3:P3"/>
    <mergeCell ref="Q3:U4"/>
    <mergeCell ref="V3:AA4"/>
    <mergeCell ref="AB3:AI4"/>
    <mergeCell ref="G4:J4"/>
    <mergeCell ref="L4:M4"/>
    <mergeCell ref="O4:P4"/>
  </mergeCells>
  <dataValidations count="1">
    <dataValidation showDropDown="1" showInputMessage="1" showErrorMessage="1" sqref="X6 Y6:Y12"/>
  </dataValidations>
  <pageMargins left="0.70866141732283472" right="0.70866141732283472" top="0.74803149606299213" bottom="0.74803149606299213" header="0.31496062992125984" footer="0.31496062992125984"/>
  <pageSetup scale="40" orientation="landscape" r:id="rId1"/>
  <drawing r:id="rId2"/>
  <legacyDrawing r:id="rId3"/>
  <extLst>
    <ext xmlns:x14="http://schemas.microsoft.com/office/spreadsheetml/2009/9/main" uri="{78C0D931-6437-407d-A8EE-F0AAD7539E65}">
      <x14:conditionalFormattings>
        <x14:conditionalFormatting xmlns:xm="http://schemas.microsoft.com/office/excel/2006/main">
          <x14:cfRule type="containsText" priority="33" operator="containsText" id="{B654D12D-BA89-40D9-B810-7EE2DA2F7E3A}">
            <xm:f>NOT(ISERROR(SEARCH('\PLANEACIÓN 2019\RIESGOS 2019\VERSIONES FINALES RIESGOS CORRUPCION 2019\[Mapa de Riesgos de Corrupcion Adquisicion Bns y Servicios 2019 Final.xlsx]Clasificación '!#REF!,J6)))</xm:f>
            <xm:f>'\PLANEACIÓN 2019\RIESGOS 2019\VERSIONES FINALES RIESGOS CORRUPCION 2019\[Mapa de Riesgos de Corrupcion Adquisicion Bns y Servicios 2019 Final.xlsx]Clasificación '!#REF!</xm:f>
            <x14:dxf>
              <fill>
                <patternFill>
                  <bgColor rgb="FFFF0000"/>
                </patternFill>
              </fill>
            </x14:dxf>
          </x14:cfRule>
          <x14:cfRule type="containsText" priority="34" operator="containsText" id="{D504FCBE-3B85-4A31-96AB-F15DA51FA00C}">
            <xm:f>NOT(ISERROR(SEARCH('\PLANEACIÓN 2019\RIESGOS 2019\VERSIONES FINALES RIESGOS CORRUPCION 2019\[Mapa de Riesgos de Corrupcion Adquisicion Bns y Servicios 2019 Final.xlsx]Clasificación '!#REF!,J6)))</xm:f>
            <xm:f>'\PLANEACIÓN 2019\RIESGOS 2019\VERSIONES FINALES RIESGOS CORRUPCION 2019\[Mapa de Riesgos de Corrupcion Adquisicion Bns y Servicios 2019 Final.xlsx]Clasificación '!#REF!</xm:f>
            <x14:dxf>
              <fill>
                <patternFill>
                  <bgColor rgb="FFFFC000"/>
                </patternFill>
              </fill>
            </x14:dxf>
          </x14:cfRule>
          <x14:cfRule type="containsText" priority="35" operator="containsText" id="{FFF79B66-73B6-454B-B8CF-8AB08706F747}">
            <xm:f>NOT(ISERROR(SEARCH('\PLANEACIÓN 2019\RIESGOS 2019\VERSIONES FINALES RIESGOS CORRUPCION 2019\[Mapa de Riesgos de Corrupcion Adquisicion Bns y Servicios 2019 Final.xlsx]Clasificación '!#REF!,J6)))</xm:f>
            <xm:f>'\PLANEACIÓN 2019\RIESGOS 2019\VERSIONES FINALES RIESGOS CORRUPCION 2019\[Mapa de Riesgos de Corrupcion Adquisicion Bns y Servicios 2019 Final.xlsx]Clasificación '!#REF!</xm:f>
            <x14:dxf>
              <fill>
                <patternFill>
                  <bgColor rgb="FFFFFF00"/>
                </patternFill>
              </fill>
            </x14:dxf>
          </x14:cfRule>
          <x14:cfRule type="containsText" priority="36" operator="containsText" id="{B98FE00E-8A6D-4C80-86E3-EAB226DB23EC}">
            <xm:f>NOT(ISERROR(SEARCH('\PLANEACIÓN 2019\RIESGOS 2019\VERSIONES FINALES RIESGOS CORRUPCION 2019\[Mapa de Riesgos de Corrupcion Adquisicion Bns y Servicios 2019 Final.xlsx]Clasificación '!#REF!,J6)))</xm:f>
            <xm:f>'\PLANEACIÓN 2019\RIESGOS 2019\VERSIONES FINALES RIESGOS CORRUPCION 2019\[Mapa de Riesgos de Corrupcion Adquisicion Bns y Servicios 2019 Final.xlsx]Clasificación '!#REF!</xm:f>
            <x14:dxf>
              <fill>
                <patternFill>
                  <bgColor rgb="FF00B050"/>
                </patternFill>
              </fill>
            </x14:dxf>
          </x14:cfRule>
          <xm:sqref>J6</xm:sqref>
        </x14:conditionalFormatting>
        <x14:conditionalFormatting xmlns:xm="http://schemas.microsoft.com/office/excel/2006/main">
          <x14:cfRule type="containsText" priority="29" operator="containsText" id="{9F943B1A-A1E3-44A2-9AFE-A86327CB9CBF}">
            <xm:f>NOT(ISERROR(SEARCH('\PLANEACIÓN 2019\RIESGOS 2019\VERSIONES FINALES RIESGOS CORRUPCION 2019\[Mapa de Riesgos de Corrupcion Adquisicion Bns y Servicios 2019 Final.xlsx]Clasificación '!#REF!,O6)))</xm:f>
            <xm:f>'\PLANEACIÓN 2019\RIESGOS 2019\VERSIONES FINALES RIESGOS CORRUPCION 2019\[Mapa de Riesgos de Corrupcion Adquisicion Bns y Servicios 2019 Final.xlsx]Clasificación '!#REF!</xm:f>
            <x14:dxf>
              <fill>
                <patternFill>
                  <bgColor rgb="FFFF0000"/>
                </patternFill>
              </fill>
            </x14:dxf>
          </x14:cfRule>
          <x14:cfRule type="containsText" priority="30" operator="containsText" id="{25255962-818E-46E2-BA6C-6F91C67F8076}">
            <xm:f>NOT(ISERROR(SEARCH('\PLANEACIÓN 2019\RIESGOS 2019\VERSIONES FINALES RIESGOS CORRUPCION 2019\[Mapa de Riesgos de Corrupcion Adquisicion Bns y Servicios 2019 Final.xlsx]Clasificación '!#REF!,O6)))</xm:f>
            <xm:f>'\PLANEACIÓN 2019\RIESGOS 2019\VERSIONES FINALES RIESGOS CORRUPCION 2019\[Mapa de Riesgos de Corrupcion Adquisicion Bns y Servicios 2019 Final.xlsx]Clasificación '!#REF!</xm:f>
            <x14:dxf>
              <fill>
                <patternFill>
                  <bgColor rgb="FFFFC000"/>
                </patternFill>
              </fill>
            </x14:dxf>
          </x14:cfRule>
          <x14:cfRule type="containsText" priority="31" operator="containsText" id="{15560359-2CBA-43D7-B1A6-B16C08700C8D}">
            <xm:f>NOT(ISERROR(SEARCH('\PLANEACIÓN 2019\RIESGOS 2019\VERSIONES FINALES RIESGOS CORRUPCION 2019\[Mapa de Riesgos de Corrupcion Adquisicion Bns y Servicios 2019 Final.xlsx]Clasificación '!#REF!,O6)))</xm:f>
            <xm:f>'\PLANEACIÓN 2019\RIESGOS 2019\VERSIONES FINALES RIESGOS CORRUPCION 2019\[Mapa de Riesgos de Corrupcion Adquisicion Bns y Servicios 2019 Final.xlsx]Clasificación '!#REF!</xm:f>
            <x14:dxf>
              <fill>
                <patternFill>
                  <bgColor rgb="FFFFFF00"/>
                </patternFill>
              </fill>
            </x14:dxf>
          </x14:cfRule>
          <x14:cfRule type="containsText" priority="32" operator="containsText" id="{4935D9E9-0C3E-4096-B0FB-267C28F70E8D}">
            <xm:f>NOT(ISERROR(SEARCH('\PLANEACIÓN 2019\RIESGOS 2019\VERSIONES FINALES RIESGOS CORRUPCION 2019\[Mapa de Riesgos de Corrupcion Adquisicion Bns y Servicios 2019 Final.xlsx]Clasificación '!#REF!,O6)))</xm:f>
            <xm:f>'\PLANEACIÓN 2019\RIESGOS 2019\VERSIONES FINALES RIESGOS CORRUPCION 2019\[Mapa de Riesgos de Corrupcion Adquisicion Bns y Servicios 2019 Final.xlsx]Clasificación '!#REF!</xm:f>
            <x14:dxf>
              <fill>
                <patternFill>
                  <bgColor rgb="FF00B050"/>
                </patternFill>
              </fill>
            </x14:dxf>
          </x14:cfRule>
          <xm:sqref>O6</xm:sqref>
        </x14:conditionalFormatting>
        <x14:conditionalFormatting xmlns:xm="http://schemas.microsoft.com/office/excel/2006/main">
          <x14:cfRule type="containsText" priority="25" operator="containsText" id="{4B72584B-E2CD-4AD8-8B9B-5970D4EAB645}">
            <xm:f>NOT(ISERROR(SEARCH('\PLANEACIÓN 2019\RIESGOS 2019\VERSIONES FINALES RIESGOS CORRUPCION 2019\[Mapa de Riesgos de Corrupcion Adquisicion Bns y Servicios 2019 Final.xlsx]Clasificación '!#REF!,O8)))</xm:f>
            <xm:f>'\PLANEACIÓN 2019\RIESGOS 2019\VERSIONES FINALES RIESGOS CORRUPCION 2019\[Mapa de Riesgos de Corrupcion Adquisicion Bns y Servicios 2019 Final.xlsx]Clasificación '!#REF!</xm:f>
            <x14:dxf>
              <fill>
                <patternFill>
                  <bgColor rgb="FFFF0000"/>
                </patternFill>
              </fill>
            </x14:dxf>
          </x14:cfRule>
          <x14:cfRule type="containsText" priority="26" operator="containsText" id="{0B8F6603-6CF5-4EE5-A3D7-F02568B23796}">
            <xm:f>NOT(ISERROR(SEARCH('\PLANEACIÓN 2019\RIESGOS 2019\VERSIONES FINALES RIESGOS CORRUPCION 2019\[Mapa de Riesgos de Corrupcion Adquisicion Bns y Servicios 2019 Final.xlsx]Clasificación '!#REF!,O8)))</xm:f>
            <xm:f>'\PLANEACIÓN 2019\RIESGOS 2019\VERSIONES FINALES RIESGOS CORRUPCION 2019\[Mapa de Riesgos de Corrupcion Adquisicion Bns y Servicios 2019 Final.xlsx]Clasificación '!#REF!</xm:f>
            <x14:dxf>
              <fill>
                <patternFill>
                  <bgColor rgb="FFFFC000"/>
                </patternFill>
              </fill>
            </x14:dxf>
          </x14:cfRule>
          <x14:cfRule type="containsText" priority="27" operator="containsText" id="{25E2CBFE-6B76-4DCB-829A-9BD41901802D}">
            <xm:f>NOT(ISERROR(SEARCH('\PLANEACIÓN 2019\RIESGOS 2019\VERSIONES FINALES RIESGOS CORRUPCION 2019\[Mapa de Riesgos de Corrupcion Adquisicion Bns y Servicios 2019 Final.xlsx]Clasificación '!#REF!,O8)))</xm:f>
            <xm:f>'\PLANEACIÓN 2019\RIESGOS 2019\VERSIONES FINALES RIESGOS CORRUPCION 2019\[Mapa de Riesgos de Corrupcion Adquisicion Bns y Servicios 2019 Final.xlsx]Clasificación '!#REF!</xm:f>
            <x14:dxf>
              <fill>
                <patternFill>
                  <bgColor rgb="FFFFFF00"/>
                </patternFill>
              </fill>
            </x14:dxf>
          </x14:cfRule>
          <x14:cfRule type="containsText" priority="28" operator="containsText" id="{EC3A9B7D-6DB7-4F36-9D58-4F82F3B222A8}">
            <xm:f>NOT(ISERROR(SEARCH('\PLANEACIÓN 2019\RIESGOS 2019\VERSIONES FINALES RIESGOS CORRUPCION 2019\[Mapa de Riesgos de Corrupcion Adquisicion Bns y Servicios 2019 Final.xlsx]Clasificación '!#REF!,O8)))</xm:f>
            <xm:f>'\PLANEACIÓN 2019\RIESGOS 2019\VERSIONES FINALES RIESGOS CORRUPCION 2019\[Mapa de Riesgos de Corrupcion Adquisicion Bns y Servicios 2019 Final.xlsx]Clasificación '!#REF!</xm:f>
            <x14:dxf>
              <fill>
                <patternFill>
                  <bgColor rgb="FF00B050"/>
                </patternFill>
              </fill>
            </x14:dxf>
          </x14:cfRule>
          <xm:sqref>O8</xm:sqref>
        </x14:conditionalFormatting>
        <x14:conditionalFormatting xmlns:xm="http://schemas.microsoft.com/office/excel/2006/main">
          <x14:cfRule type="containsText" priority="9" operator="containsText" id="{E26D26CC-5163-4628-924E-50C97D8C3985}">
            <xm:f>NOT(ISERROR(SEARCH('\PLANEACIÓN 2019\RIESGOS 2019\VERSIONES FINALES RIESGOS CORRUPCION 2019\[Mapa de Riesgos de Corrupcion Adquisicion Bns y Servicios 2019 Final.xlsx]Clasificación '!#REF!,J8)))</xm:f>
            <xm:f>'\PLANEACIÓN 2019\RIESGOS 2019\VERSIONES FINALES RIESGOS CORRUPCION 2019\[Mapa de Riesgos de Corrupcion Adquisicion Bns y Servicios 2019 Final.xlsx]Clasificación '!#REF!</xm:f>
            <x14:dxf>
              <fill>
                <patternFill>
                  <bgColor rgb="FFFF0000"/>
                </patternFill>
              </fill>
            </x14:dxf>
          </x14:cfRule>
          <x14:cfRule type="containsText" priority="10" operator="containsText" id="{A9A8167F-346F-45DA-92BA-D30A83E9B458}">
            <xm:f>NOT(ISERROR(SEARCH('\PLANEACIÓN 2019\RIESGOS 2019\VERSIONES FINALES RIESGOS CORRUPCION 2019\[Mapa de Riesgos de Corrupcion Adquisicion Bns y Servicios 2019 Final.xlsx]Clasificación '!#REF!,J8)))</xm:f>
            <xm:f>'\PLANEACIÓN 2019\RIESGOS 2019\VERSIONES FINALES RIESGOS CORRUPCION 2019\[Mapa de Riesgos de Corrupcion Adquisicion Bns y Servicios 2019 Final.xlsx]Clasificación '!#REF!</xm:f>
            <x14:dxf>
              <fill>
                <patternFill>
                  <bgColor rgb="FFFFC000"/>
                </patternFill>
              </fill>
            </x14:dxf>
          </x14:cfRule>
          <x14:cfRule type="containsText" priority="11" operator="containsText" id="{C55E7FAB-E3D2-4A06-9C6C-B109FE2C5AD2}">
            <xm:f>NOT(ISERROR(SEARCH('\PLANEACIÓN 2019\RIESGOS 2019\VERSIONES FINALES RIESGOS CORRUPCION 2019\[Mapa de Riesgos de Corrupcion Adquisicion Bns y Servicios 2019 Final.xlsx]Clasificación '!#REF!,J8)))</xm:f>
            <xm:f>'\PLANEACIÓN 2019\RIESGOS 2019\VERSIONES FINALES RIESGOS CORRUPCION 2019\[Mapa de Riesgos de Corrupcion Adquisicion Bns y Servicios 2019 Final.xlsx]Clasificación '!#REF!</xm:f>
            <x14:dxf>
              <fill>
                <patternFill>
                  <bgColor rgb="FFFFFF00"/>
                </patternFill>
              </fill>
            </x14:dxf>
          </x14:cfRule>
          <x14:cfRule type="containsText" priority="12" operator="containsText" id="{C207407A-C455-4305-9D5D-A15FA8378906}">
            <xm:f>NOT(ISERROR(SEARCH('\PLANEACIÓN 2019\RIESGOS 2019\VERSIONES FINALES RIESGOS CORRUPCION 2019\[Mapa de Riesgos de Corrupcion Adquisicion Bns y Servicios 2019 Final.xlsx]Clasificación '!#REF!,J8)))</xm:f>
            <xm:f>'\PLANEACIÓN 2019\RIESGOS 2019\VERSIONES FINALES RIESGOS CORRUPCION 2019\[Mapa de Riesgos de Corrupcion Adquisicion Bns y Servicios 2019 Final.xlsx]Clasificación '!#REF!</xm:f>
            <x14:dxf>
              <fill>
                <patternFill>
                  <bgColor rgb="FF00B050"/>
                </patternFill>
              </fill>
            </x14:dxf>
          </x14:cfRule>
          <xm:sqref>J8</xm:sqref>
        </x14:conditionalFormatting>
        <x14:conditionalFormatting xmlns:xm="http://schemas.microsoft.com/office/excel/2006/main">
          <x14:cfRule type="containsText" priority="5" operator="containsText" id="{E6369D3E-737D-49D5-8636-94BB631619F0}">
            <xm:f>NOT(ISERROR(SEARCH('\PLANEACIÓN 2019\RIESGOS 2019\VERSIONES FINALES RIESGOS CORRUPCION 2019\[Mapa de Riesgos de Corrupcion Adquisicion Bns y Servicios 2019 Final.xlsx]Clasificación '!#REF!,J11)))</xm:f>
            <xm:f>'\PLANEACIÓN 2019\RIESGOS 2019\VERSIONES FINALES RIESGOS CORRUPCION 2019\[Mapa de Riesgos de Corrupcion Adquisicion Bns y Servicios 2019 Final.xlsx]Clasificación '!#REF!</xm:f>
            <x14:dxf>
              <fill>
                <patternFill>
                  <bgColor rgb="FFFF0000"/>
                </patternFill>
              </fill>
            </x14:dxf>
          </x14:cfRule>
          <x14:cfRule type="containsText" priority="6" operator="containsText" id="{322D6863-F984-4265-892C-D8171090F4CA}">
            <xm:f>NOT(ISERROR(SEARCH('\PLANEACIÓN 2019\RIESGOS 2019\VERSIONES FINALES RIESGOS CORRUPCION 2019\[Mapa de Riesgos de Corrupcion Adquisicion Bns y Servicios 2019 Final.xlsx]Clasificación '!#REF!,J11)))</xm:f>
            <xm:f>'\PLANEACIÓN 2019\RIESGOS 2019\VERSIONES FINALES RIESGOS CORRUPCION 2019\[Mapa de Riesgos de Corrupcion Adquisicion Bns y Servicios 2019 Final.xlsx]Clasificación '!#REF!</xm:f>
            <x14:dxf>
              <fill>
                <patternFill>
                  <bgColor rgb="FFFFC000"/>
                </patternFill>
              </fill>
            </x14:dxf>
          </x14:cfRule>
          <x14:cfRule type="containsText" priority="7" operator="containsText" id="{4EF50566-D5E9-45A7-B5A7-55C19B0CEE46}">
            <xm:f>NOT(ISERROR(SEARCH('\PLANEACIÓN 2019\RIESGOS 2019\VERSIONES FINALES RIESGOS CORRUPCION 2019\[Mapa de Riesgos de Corrupcion Adquisicion Bns y Servicios 2019 Final.xlsx]Clasificación '!#REF!,J11)))</xm:f>
            <xm:f>'\PLANEACIÓN 2019\RIESGOS 2019\VERSIONES FINALES RIESGOS CORRUPCION 2019\[Mapa de Riesgos de Corrupcion Adquisicion Bns y Servicios 2019 Final.xlsx]Clasificación '!#REF!</xm:f>
            <x14:dxf>
              <fill>
                <patternFill>
                  <bgColor rgb="FFFFFF00"/>
                </patternFill>
              </fill>
            </x14:dxf>
          </x14:cfRule>
          <x14:cfRule type="containsText" priority="8" operator="containsText" id="{F2ED120B-63E8-4E31-B39D-D43494F917DF}">
            <xm:f>NOT(ISERROR(SEARCH('\PLANEACIÓN 2019\RIESGOS 2019\VERSIONES FINALES RIESGOS CORRUPCION 2019\[Mapa de Riesgos de Corrupcion Adquisicion Bns y Servicios 2019 Final.xlsx]Clasificación '!#REF!,J11)))</xm:f>
            <xm:f>'\PLANEACIÓN 2019\RIESGOS 2019\VERSIONES FINALES RIESGOS CORRUPCION 2019\[Mapa de Riesgos de Corrupcion Adquisicion Bns y Servicios 2019 Final.xlsx]Clasificación '!#REF!</xm:f>
            <x14:dxf>
              <fill>
                <patternFill>
                  <bgColor rgb="FF00B050"/>
                </patternFill>
              </fill>
            </x14:dxf>
          </x14:cfRule>
          <xm:sqref>J11</xm:sqref>
        </x14:conditionalFormatting>
        <x14:conditionalFormatting xmlns:xm="http://schemas.microsoft.com/office/excel/2006/main">
          <x14:cfRule type="containsText" priority="1" operator="containsText" id="{201A6BA3-FFBA-4908-986B-7161CAEC2706}">
            <xm:f>NOT(ISERROR(SEARCH('\PLANEACIÓN 2019\RIESGOS 2019\VERSIONES FINALES RIESGOS CORRUPCION 2019\[Mapa de Riesgos de Corrupcion Adquisicion Bns y Servicios 2019 Final.xlsx]Clasificación '!#REF!,O11)))</xm:f>
            <xm:f>'\PLANEACIÓN 2019\RIESGOS 2019\VERSIONES FINALES RIESGOS CORRUPCION 2019\[Mapa de Riesgos de Corrupcion Adquisicion Bns y Servicios 2019 Final.xlsx]Clasificación '!#REF!</xm:f>
            <x14:dxf>
              <fill>
                <patternFill>
                  <bgColor rgb="FFFF0000"/>
                </patternFill>
              </fill>
            </x14:dxf>
          </x14:cfRule>
          <x14:cfRule type="containsText" priority="2" operator="containsText" id="{32791EF9-67B9-475B-996C-309EB14A5FF1}">
            <xm:f>NOT(ISERROR(SEARCH('\PLANEACIÓN 2019\RIESGOS 2019\VERSIONES FINALES RIESGOS CORRUPCION 2019\[Mapa de Riesgos de Corrupcion Adquisicion Bns y Servicios 2019 Final.xlsx]Clasificación '!#REF!,O11)))</xm:f>
            <xm:f>'\PLANEACIÓN 2019\RIESGOS 2019\VERSIONES FINALES RIESGOS CORRUPCION 2019\[Mapa de Riesgos de Corrupcion Adquisicion Bns y Servicios 2019 Final.xlsx]Clasificación '!#REF!</xm:f>
            <x14:dxf>
              <fill>
                <patternFill>
                  <bgColor rgb="FFFFC000"/>
                </patternFill>
              </fill>
            </x14:dxf>
          </x14:cfRule>
          <x14:cfRule type="containsText" priority="3" operator="containsText" id="{55BB5293-4589-445F-9291-D34F5E16CFEB}">
            <xm:f>NOT(ISERROR(SEARCH('\PLANEACIÓN 2019\RIESGOS 2019\VERSIONES FINALES RIESGOS CORRUPCION 2019\[Mapa de Riesgos de Corrupcion Adquisicion Bns y Servicios 2019 Final.xlsx]Clasificación '!#REF!,O11)))</xm:f>
            <xm:f>'\PLANEACIÓN 2019\RIESGOS 2019\VERSIONES FINALES RIESGOS CORRUPCION 2019\[Mapa de Riesgos de Corrupcion Adquisicion Bns y Servicios 2019 Final.xlsx]Clasificación '!#REF!</xm:f>
            <x14:dxf>
              <fill>
                <patternFill>
                  <bgColor rgb="FFFFFF00"/>
                </patternFill>
              </fill>
            </x14:dxf>
          </x14:cfRule>
          <x14:cfRule type="containsText" priority="4" operator="containsText" id="{EE9B13B8-CEAF-4A3E-9BBE-B56EF52F44AE}">
            <xm:f>NOT(ISERROR(SEARCH('\PLANEACIÓN 2019\RIESGOS 2019\VERSIONES FINALES RIESGOS CORRUPCION 2019\[Mapa de Riesgos de Corrupcion Adquisicion Bns y Servicios 2019 Final.xlsx]Clasificación '!#REF!,O11)))</xm:f>
            <xm:f>'\PLANEACIÓN 2019\RIESGOS 2019\VERSIONES FINALES RIESGOS CORRUPCION 2019\[Mapa de Riesgos de Corrupcion Adquisicion Bns y Servicios 2019 Final.xlsx]Clasificación '!#REF!</xm:f>
            <x14:dxf>
              <fill>
                <patternFill>
                  <bgColor rgb="FF00B050"/>
                </patternFill>
              </fill>
            </x14:dxf>
          </x14:cfRule>
          <xm:sqref>O11</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14:formula1>
            <xm:f>[7]Hoja1!#REF!</xm:f>
          </x14:formula1>
          <xm:sqref>AD6</xm:sqref>
        </x14:dataValidation>
        <x14:dataValidation type="list" allowBlank="1" showInputMessage="1" showErrorMessage="1">
          <x14:formula1>
            <xm:f>[7]Hoja1!#REF!</xm:f>
          </x14:formula1>
          <xm:sqref>AE6</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249977111117893"/>
  </sheetPr>
  <dimension ref="A3:AI8"/>
  <sheetViews>
    <sheetView zoomScale="77" zoomScaleNormal="77" workbookViewId="0">
      <selection activeCell="A8" sqref="A8"/>
    </sheetView>
  </sheetViews>
  <sheetFormatPr baseColWidth="10" defaultRowHeight="16.5" x14ac:dyDescent="0.3"/>
  <cols>
    <col min="1" max="1" width="11.42578125" style="1"/>
    <col min="2" max="2" width="23.28515625" style="1" customWidth="1"/>
    <col min="3" max="5" width="32.140625" style="1" customWidth="1"/>
    <col min="6" max="6" width="27.7109375" style="1" customWidth="1"/>
    <col min="7" max="7" width="17.28515625" style="1" customWidth="1"/>
    <col min="8" max="8" width="17" style="1" customWidth="1"/>
    <col min="9" max="9" width="0" style="1" hidden="1" customWidth="1"/>
    <col min="10" max="10" width="11.42578125" style="1"/>
    <col min="11" max="11" width="31.5703125" style="1" customWidth="1"/>
    <col min="12" max="12" width="13.85546875" style="1" customWidth="1"/>
    <col min="13" max="13" width="11.42578125" style="1"/>
    <col min="14" max="14" width="0" style="1" hidden="1" customWidth="1"/>
    <col min="15" max="16" width="11.42578125" style="1"/>
    <col min="17" max="17" width="21.7109375" style="1" customWidth="1"/>
    <col min="18" max="18" width="32.5703125" style="1" customWidth="1"/>
    <col min="19" max="19" width="18" style="1" customWidth="1"/>
    <col min="20" max="20" width="16.7109375" style="1" customWidth="1"/>
    <col min="21" max="21" width="19.140625" style="1" customWidth="1"/>
    <col min="22" max="27" width="19" style="1" customWidth="1"/>
    <col min="28" max="35" width="11.42578125" style="1" hidden="1" customWidth="1"/>
    <col min="36" max="16384" width="11.42578125" style="1"/>
  </cols>
  <sheetData>
    <row r="3" spans="1:35" ht="16.5" customHeight="1" x14ac:dyDescent="0.3">
      <c r="A3" s="204" t="s">
        <v>103</v>
      </c>
      <c r="B3" s="204"/>
      <c r="C3" s="204"/>
      <c r="D3" s="204"/>
      <c r="E3" s="204"/>
      <c r="F3" s="204"/>
      <c r="G3" s="204"/>
      <c r="H3" s="204"/>
      <c r="I3" s="204"/>
      <c r="J3" s="204"/>
      <c r="K3" s="204"/>
      <c r="L3" s="204"/>
      <c r="M3" s="204"/>
      <c r="N3" s="204"/>
      <c r="O3" s="204"/>
      <c r="P3" s="204"/>
      <c r="Q3" s="204"/>
      <c r="R3" s="204"/>
      <c r="S3" s="204"/>
      <c r="T3" s="204"/>
      <c r="U3" s="204"/>
      <c r="V3" s="204"/>
      <c r="W3" s="204"/>
      <c r="X3" s="204"/>
      <c r="Y3" s="204"/>
      <c r="Z3" s="204"/>
      <c r="AA3" s="204"/>
      <c r="AB3" s="204"/>
      <c r="AC3" s="204"/>
      <c r="AD3" s="204"/>
      <c r="AE3" s="205"/>
      <c r="AF3" s="205"/>
      <c r="AG3" s="205"/>
      <c r="AH3" s="205"/>
      <c r="AI3" s="205"/>
    </row>
    <row r="4" spans="1:35" ht="84.75" customHeight="1" x14ac:dyDescent="0.3">
      <c r="A4" s="204"/>
      <c r="B4" s="204"/>
      <c r="C4" s="204"/>
      <c r="D4" s="204"/>
      <c r="E4" s="204"/>
      <c r="F4" s="204"/>
      <c r="G4" s="204"/>
      <c r="H4" s="204"/>
      <c r="I4" s="204"/>
      <c r="J4" s="204"/>
      <c r="K4" s="204"/>
      <c r="L4" s="204"/>
      <c r="M4" s="204"/>
      <c r="N4" s="204"/>
      <c r="O4" s="204"/>
      <c r="P4" s="204"/>
      <c r="Q4" s="204"/>
      <c r="R4" s="204"/>
      <c r="S4" s="204"/>
      <c r="T4" s="204"/>
      <c r="U4" s="204"/>
      <c r="V4" s="204"/>
      <c r="W4" s="204"/>
      <c r="X4" s="204"/>
      <c r="Y4" s="204"/>
      <c r="Z4" s="204"/>
      <c r="AA4" s="204"/>
      <c r="AB4" s="204"/>
      <c r="AC4" s="204"/>
      <c r="AD4" s="204"/>
      <c r="AE4" s="205"/>
      <c r="AF4" s="205"/>
      <c r="AG4" s="205"/>
      <c r="AH4" s="205"/>
      <c r="AI4" s="205"/>
    </row>
    <row r="5" spans="1:35" ht="36.75" customHeight="1" x14ac:dyDescent="0.3">
      <c r="A5" s="143" t="s">
        <v>0</v>
      </c>
      <c r="B5" s="143"/>
      <c r="C5" s="143"/>
      <c r="D5" s="143"/>
      <c r="E5" s="143"/>
      <c r="F5" s="143"/>
      <c r="G5" s="144" t="s">
        <v>1</v>
      </c>
      <c r="H5" s="144"/>
      <c r="I5" s="144"/>
      <c r="J5" s="144"/>
      <c r="K5" s="40" t="s">
        <v>85</v>
      </c>
      <c r="L5" s="143" t="s">
        <v>2</v>
      </c>
      <c r="M5" s="143"/>
      <c r="N5" s="143"/>
      <c r="O5" s="143"/>
      <c r="P5" s="143"/>
      <c r="Q5" s="143" t="s">
        <v>3</v>
      </c>
      <c r="R5" s="143"/>
      <c r="S5" s="143"/>
      <c r="T5" s="143"/>
      <c r="U5" s="143"/>
      <c r="V5" s="143" t="s">
        <v>4</v>
      </c>
      <c r="W5" s="143"/>
      <c r="X5" s="143"/>
      <c r="Y5" s="143"/>
      <c r="Z5" s="143"/>
      <c r="AA5" s="143"/>
      <c r="AB5" s="143" t="s">
        <v>5</v>
      </c>
      <c r="AC5" s="143"/>
      <c r="AD5" s="143"/>
      <c r="AE5" s="143"/>
      <c r="AF5" s="143"/>
      <c r="AG5" s="143"/>
      <c r="AH5" s="143"/>
      <c r="AI5" s="143"/>
    </row>
    <row r="6" spans="1:35" ht="33" customHeight="1" x14ac:dyDescent="0.3">
      <c r="A6" s="143"/>
      <c r="B6" s="143"/>
      <c r="C6" s="143"/>
      <c r="D6" s="143"/>
      <c r="E6" s="143"/>
      <c r="F6" s="143"/>
      <c r="G6" s="144" t="s">
        <v>6</v>
      </c>
      <c r="H6" s="144"/>
      <c r="I6" s="144"/>
      <c r="J6" s="144"/>
      <c r="K6" s="40" t="s">
        <v>7</v>
      </c>
      <c r="L6" s="144" t="s">
        <v>8</v>
      </c>
      <c r="M6" s="144"/>
      <c r="N6" s="41"/>
      <c r="O6" s="144" t="s">
        <v>9</v>
      </c>
      <c r="P6" s="144"/>
      <c r="Q6" s="143"/>
      <c r="R6" s="143"/>
      <c r="S6" s="143"/>
      <c r="T6" s="143"/>
      <c r="U6" s="143"/>
      <c r="V6" s="143"/>
      <c r="W6" s="143"/>
      <c r="X6" s="143"/>
      <c r="Y6" s="143"/>
      <c r="Z6" s="143"/>
      <c r="AA6" s="143"/>
      <c r="AB6" s="143"/>
      <c r="AC6" s="143"/>
      <c r="AD6" s="143"/>
      <c r="AE6" s="143"/>
      <c r="AF6" s="143"/>
      <c r="AG6" s="143"/>
      <c r="AH6" s="143"/>
      <c r="AI6" s="143"/>
    </row>
    <row r="7" spans="1:35" ht="60.75" customHeight="1" x14ac:dyDescent="0.3">
      <c r="A7" s="40" t="s">
        <v>10</v>
      </c>
      <c r="B7" s="40" t="s">
        <v>11</v>
      </c>
      <c r="C7" s="40" t="s">
        <v>12</v>
      </c>
      <c r="D7" s="40" t="s">
        <v>13</v>
      </c>
      <c r="E7" s="40" t="s">
        <v>14</v>
      </c>
      <c r="F7" s="40" t="s">
        <v>15</v>
      </c>
      <c r="G7" s="40" t="s">
        <v>16</v>
      </c>
      <c r="H7" s="40" t="s">
        <v>17</v>
      </c>
      <c r="I7" s="40" t="s">
        <v>18</v>
      </c>
      <c r="J7" s="40" t="s">
        <v>19</v>
      </c>
      <c r="K7" s="40" t="s">
        <v>20</v>
      </c>
      <c r="L7" s="40" t="s">
        <v>16</v>
      </c>
      <c r="M7" s="40" t="s">
        <v>17</v>
      </c>
      <c r="N7" s="40" t="s">
        <v>21</v>
      </c>
      <c r="O7" s="40" t="s">
        <v>22</v>
      </c>
      <c r="P7" s="40" t="s">
        <v>23</v>
      </c>
      <c r="Q7" s="40" t="s">
        <v>24</v>
      </c>
      <c r="R7" s="40" t="s">
        <v>25</v>
      </c>
      <c r="S7" s="40" t="s">
        <v>26</v>
      </c>
      <c r="T7" s="40" t="s">
        <v>27</v>
      </c>
      <c r="U7" s="40" t="s">
        <v>28</v>
      </c>
      <c r="V7" s="40" t="s">
        <v>29</v>
      </c>
      <c r="W7" s="40" t="s">
        <v>30</v>
      </c>
      <c r="X7" s="40" t="s">
        <v>31</v>
      </c>
      <c r="Y7" s="40" t="s">
        <v>32</v>
      </c>
      <c r="Z7" s="40" t="s">
        <v>33</v>
      </c>
      <c r="AA7" s="40" t="s">
        <v>34</v>
      </c>
      <c r="AB7" s="40" t="s">
        <v>35</v>
      </c>
      <c r="AC7" s="40" t="s">
        <v>36</v>
      </c>
      <c r="AD7" s="40" t="s">
        <v>37</v>
      </c>
      <c r="AE7" s="40" t="s">
        <v>32</v>
      </c>
      <c r="AF7" s="40" t="s">
        <v>33</v>
      </c>
      <c r="AG7" s="40" t="s">
        <v>34</v>
      </c>
      <c r="AH7" s="40" t="s">
        <v>38</v>
      </c>
      <c r="AI7" s="40" t="s">
        <v>39</v>
      </c>
    </row>
    <row r="8" spans="1:35" ht="132" customHeight="1" x14ac:dyDescent="0.3">
      <c r="A8" s="2">
        <v>1</v>
      </c>
      <c r="B8" s="3" t="s">
        <v>45</v>
      </c>
      <c r="C8" s="3" t="s">
        <v>46</v>
      </c>
      <c r="D8" s="3" t="s">
        <v>47</v>
      </c>
      <c r="E8" s="3" t="s">
        <v>48</v>
      </c>
      <c r="F8" s="3" t="s">
        <v>49</v>
      </c>
      <c r="G8" s="2">
        <v>3</v>
      </c>
      <c r="H8" s="2">
        <v>4</v>
      </c>
      <c r="I8" s="2">
        <f>+G8*H8</f>
        <v>12</v>
      </c>
      <c r="J8" s="58" t="str">
        <f>+'Clasificación del Riesgo'!H8</f>
        <v>ALTA</v>
      </c>
      <c r="K8" s="4" t="s">
        <v>40</v>
      </c>
      <c r="L8" s="2">
        <v>1</v>
      </c>
      <c r="M8" s="2">
        <v>3</v>
      </c>
      <c r="N8" s="2">
        <f>+L8*M8</f>
        <v>3</v>
      </c>
      <c r="O8" s="39" t="str">
        <f>+'Clasificación del Riesgo'!H9</f>
        <v>MODERADA</v>
      </c>
      <c r="P8" s="2" t="s">
        <v>41</v>
      </c>
      <c r="Q8" s="4" t="s">
        <v>42</v>
      </c>
      <c r="R8" s="4" t="s">
        <v>43</v>
      </c>
      <c r="S8" s="48">
        <v>43511</v>
      </c>
      <c r="T8" s="49">
        <v>43830</v>
      </c>
      <c r="U8" s="4" t="s">
        <v>44</v>
      </c>
      <c r="V8" s="76" t="s">
        <v>305</v>
      </c>
      <c r="W8" s="76" t="s">
        <v>306</v>
      </c>
      <c r="X8" s="68" t="s">
        <v>295</v>
      </c>
      <c r="Y8" s="68" t="s">
        <v>296</v>
      </c>
      <c r="Z8" s="68" t="s">
        <v>281</v>
      </c>
      <c r="AA8" s="68" t="s">
        <v>281</v>
      </c>
      <c r="AB8" s="50"/>
      <c r="AC8" s="50"/>
      <c r="AD8" s="50"/>
      <c r="AE8" s="50"/>
      <c r="AF8" s="50"/>
      <c r="AG8" s="50"/>
      <c r="AH8" s="50"/>
      <c r="AI8" s="50"/>
    </row>
  </sheetData>
  <mergeCells count="11">
    <mergeCell ref="A3:AD4"/>
    <mergeCell ref="AE3:AI4"/>
    <mergeCell ref="A5:F6"/>
    <mergeCell ref="G5:J5"/>
    <mergeCell ref="L5:P5"/>
    <mergeCell ref="Q5:U6"/>
    <mergeCell ref="V5:AA6"/>
    <mergeCell ref="AB5:AI6"/>
    <mergeCell ref="G6:J6"/>
    <mergeCell ref="L6:M6"/>
    <mergeCell ref="O6:P6"/>
  </mergeCells>
  <pageMargins left="0.7" right="0.7" top="0.75" bottom="0.75" header="0.3" footer="0.3"/>
  <pageSetup orientation="portrait" r:id="rId1"/>
  <drawing r:id="rId2"/>
  <legacyDrawing r:id="rId3"/>
  <extLst>
    <ext xmlns:x14="http://schemas.microsoft.com/office/spreadsheetml/2009/9/main" uri="{78C0D931-6437-407d-A8EE-F0AAD7539E65}">
      <x14:conditionalFormattings>
        <x14:conditionalFormatting xmlns:xm="http://schemas.microsoft.com/office/excel/2006/main">
          <x14:cfRule type="containsText" priority="1" operator="containsText" id="{AACA9401-1012-45EF-8243-17E498B1341F}">
            <xm:f>NOT(ISERROR(SEARCH(#REF!,O8)))</xm:f>
            <xm:f>#REF!</xm:f>
            <x14:dxf>
              <fill>
                <patternFill>
                  <bgColor rgb="FFFFC000"/>
                </patternFill>
              </fill>
            </x14:dxf>
          </x14:cfRule>
          <x14:cfRule type="containsText" priority="2" operator="containsText" id="{F6E0C2F8-88A5-428B-A679-797DE69C6DE0}">
            <xm:f>NOT(ISERROR(SEARCH(#REF!,O8)))</xm:f>
            <xm:f>#REF!</xm:f>
            <x14:dxf>
              <fill>
                <patternFill>
                  <bgColor rgb="FFFF0000"/>
                </patternFill>
              </fill>
            </x14:dxf>
          </x14:cfRule>
          <x14:cfRule type="containsText" priority="3" operator="containsText" id="{7B26D438-8682-411B-BEC4-6EEC3F4D3ED2}">
            <xm:f>NOT(ISERROR(SEARCH(#REF!,O8)))</xm:f>
            <xm:f>#REF!</xm:f>
            <x14:dxf/>
          </x14:cfRule>
          <x14:cfRule type="containsText" priority="4" operator="containsText" id="{F48BA07A-63B3-4730-BE4F-EB0B3E345342}">
            <xm:f>NOT(ISERROR(SEARCH(#REF!,O8)))</xm:f>
            <xm:f>#REF!</xm:f>
            <x14:dxf>
              <fill>
                <patternFill>
                  <bgColor rgb="FFFFFF00"/>
                </patternFill>
              </fill>
            </x14:dxf>
          </x14:cfRule>
          <x14:cfRule type="containsText" priority="5" operator="containsText" id="{F02F347C-B615-46E0-A61F-2DFEA46CF0DA}">
            <xm:f>NOT(ISERROR(SEARCH(#REF!,O8)))</xm:f>
            <xm:f>#REF!</xm:f>
            <x14:dxf>
              <fill>
                <patternFill>
                  <bgColor rgb="FF00B050"/>
                </patternFill>
              </fill>
            </x14:dxf>
          </x14:cfRule>
          <xm:sqref>O8</xm:sqref>
        </x14:conditionalFormatting>
        <x14:conditionalFormatting xmlns:xm="http://schemas.microsoft.com/office/excel/2006/main">
          <x14:cfRule type="containsText" priority="6" operator="containsText" id="{203FEDF0-FE52-48C3-BCBC-F268416517F9}">
            <xm:f>NOT(ISERROR(SEARCH(#REF!,J8)))</xm:f>
            <xm:f>#REF!</xm:f>
            <x14:dxf>
              <fill>
                <patternFill>
                  <bgColor rgb="FFFFC000"/>
                </patternFill>
              </fill>
            </x14:dxf>
          </x14:cfRule>
          <x14:cfRule type="containsText" priority="7" operator="containsText" id="{FE1247C5-D25A-471C-B8FA-1111CFD7B65F}">
            <xm:f>NOT(ISERROR(SEARCH(#REF!,J8)))</xm:f>
            <xm:f>#REF!</xm:f>
            <x14:dxf>
              <fill>
                <patternFill>
                  <bgColor rgb="FFFF0000"/>
                </patternFill>
              </fill>
            </x14:dxf>
          </x14:cfRule>
          <x14:cfRule type="containsText" priority="8" operator="containsText" id="{B9EFE0F3-C154-4DB2-8E1E-24FDC21ACD8D}">
            <xm:f>NOT(ISERROR(SEARCH(#REF!,J8)))</xm:f>
            <xm:f>#REF!</xm:f>
            <x14:dxf/>
          </x14:cfRule>
          <x14:cfRule type="containsText" priority="9" operator="containsText" id="{ED1BA720-C767-4018-A1E3-B9726BC0958C}">
            <xm:f>NOT(ISERROR(SEARCH(#REF!,J8)))</xm:f>
            <xm:f>#REF!</xm:f>
            <x14:dxf>
              <fill>
                <patternFill>
                  <bgColor rgb="FFFFFF00"/>
                </patternFill>
              </fill>
            </x14:dxf>
          </x14:cfRule>
          <x14:cfRule type="containsText" priority="10" operator="containsText" id="{3C151B3A-4ECC-4D60-9D3B-F4E529EC732D}">
            <xm:f>NOT(ISERROR(SEARCH(#REF!,J8)))</xm:f>
            <xm:f>#REF!</xm:f>
            <x14:dxf>
              <fill>
                <patternFill>
                  <bgColor rgb="FF00B050"/>
                </patternFill>
              </fill>
            </x14:dxf>
          </x14:cfRule>
          <xm:sqref>J8</xm:sqref>
        </x14:conditionalFormatting>
      </x14:conditionalFormatting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249977111117893"/>
  </sheetPr>
  <dimension ref="A1:AI12"/>
  <sheetViews>
    <sheetView view="pageBreakPreview" zoomScale="69" zoomScaleNormal="78" zoomScaleSheetLayoutView="69" workbookViewId="0">
      <selection activeCell="A6" sqref="A6:A7"/>
    </sheetView>
  </sheetViews>
  <sheetFormatPr baseColWidth="10" defaultColWidth="11.42578125" defaultRowHeight="16.5" x14ac:dyDescent="0.3"/>
  <cols>
    <col min="1" max="1" width="6.7109375" style="1" customWidth="1"/>
    <col min="2" max="2" width="20.7109375" style="1" customWidth="1"/>
    <col min="3" max="3" width="31" style="1" customWidth="1"/>
    <col min="4" max="4" width="29.5703125" style="1" customWidth="1"/>
    <col min="5" max="5" width="25.85546875" style="1" customWidth="1"/>
    <col min="6" max="6" width="35.7109375" style="1" customWidth="1"/>
    <col min="7" max="8" width="11.5703125" style="1" customWidth="1"/>
    <col min="9" max="9" width="11.42578125" style="1" hidden="1" customWidth="1"/>
    <col min="10" max="10" width="13.85546875" style="1" customWidth="1"/>
    <col min="11" max="11" width="30.5703125" style="1" customWidth="1"/>
    <col min="12" max="13" width="11.85546875" style="1" customWidth="1"/>
    <col min="14" max="14" width="11.140625" style="1" hidden="1" customWidth="1"/>
    <col min="15" max="16" width="11.85546875" style="1" customWidth="1"/>
    <col min="17" max="17" width="43.7109375" style="1" customWidth="1"/>
    <col min="18" max="18" width="25.140625" style="1" customWidth="1"/>
    <col min="19" max="19" width="14" style="1" customWidth="1"/>
    <col min="20" max="21" width="15.85546875" style="1" customWidth="1"/>
    <col min="22" max="22" width="46.42578125" style="1" customWidth="1"/>
    <col min="23" max="23" width="45" style="1" customWidth="1"/>
    <col min="24" max="25" width="15.85546875" style="1" customWidth="1"/>
    <col min="26" max="26" width="23.85546875" style="1" customWidth="1"/>
    <col min="27" max="27" width="20.42578125" style="1" customWidth="1"/>
    <col min="28" max="28" width="29.85546875" style="1" hidden="1" customWidth="1"/>
    <col min="29" max="29" width="35" style="1" hidden="1" customWidth="1"/>
    <col min="30" max="30" width="27.5703125" style="1" hidden="1" customWidth="1"/>
    <col min="31" max="31" width="18.5703125" style="1" hidden="1" customWidth="1"/>
    <col min="32" max="32" width="20.85546875" style="1" hidden="1" customWidth="1"/>
    <col min="33" max="33" width="22.28515625" style="1" hidden="1" customWidth="1"/>
    <col min="34" max="34" width="12.140625" style="1" hidden="1" customWidth="1"/>
    <col min="35" max="35" width="10.85546875" style="1" hidden="1" customWidth="1"/>
    <col min="36" max="16384" width="11.42578125" style="1"/>
  </cols>
  <sheetData>
    <row r="1" spans="1:35" ht="42.75" customHeight="1" x14ac:dyDescent="0.3">
      <c r="A1" s="135" t="s">
        <v>104</v>
      </c>
      <c r="B1" s="135"/>
      <c r="C1" s="135"/>
      <c r="D1" s="135"/>
      <c r="E1" s="135"/>
      <c r="F1" s="135"/>
      <c r="G1" s="135"/>
      <c r="H1" s="135"/>
      <c r="I1" s="135"/>
      <c r="J1" s="135"/>
      <c r="K1" s="135"/>
      <c r="L1" s="135"/>
      <c r="M1" s="135"/>
      <c r="N1" s="135"/>
      <c r="O1" s="135"/>
      <c r="P1" s="135"/>
      <c r="Q1" s="135"/>
      <c r="R1" s="135"/>
      <c r="S1" s="135"/>
      <c r="T1" s="135"/>
      <c r="U1" s="135"/>
      <c r="V1" s="135"/>
      <c r="W1" s="135"/>
      <c r="X1" s="135"/>
      <c r="Y1" s="135"/>
      <c r="Z1" s="135"/>
      <c r="AA1" s="135"/>
      <c r="AB1" s="135"/>
      <c r="AC1" s="135"/>
      <c r="AD1" s="136"/>
      <c r="AE1" s="212"/>
      <c r="AF1" s="213"/>
      <c r="AG1" s="213"/>
      <c r="AH1" s="213"/>
      <c r="AI1" s="214"/>
    </row>
    <row r="2" spans="1:35" ht="42.75" customHeight="1" x14ac:dyDescent="0.3">
      <c r="A2" s="135"/>
      <c r="B2" s="135"/>
      <c r="C2" s="135"/>
      <c r="D2" s="135"/>
      <c r="E2" s="135"/>
      <c r="F2" s="135"/>
      <c r="G2" s="135"/>
      <c r="H2" s="135"/>
      <c r="I2" s="135"/>
      <c r="J2" s="135"/>
      <c r="K2" s="135"/>
      <c r="L2" s="135"/>
      <c r="M2" s="135"/>
      <c r="N2" s="135"/>
      <c r="O2" s="135"/>
      <c r="P2" s="135"/>
      <c r="Q2" s="135"/>
      <c r="R2" s="135"/>
      <c r="S2" s="135"/>
      <c r="T2" s="135"/>
      <c r="U2" s="135"/>
      <c r="V2" s="135"/>
      <c r="W2" s="135"/>
      <c r="X2" s="135"/>
      <c r="Y2" s="135"/>
      <c r="Z2" s="135"/>
      <c r="AA2" s="135"/>
      <c r="AB2" s="135"/>
      <c r="AC2" s="135"/>
      <c r="AD2" s="136"/>
      <c r="AE2" s="215"/>
      <c r="AF2" s="216"/>
      <c r="AG2" s="216"/>
      <c r="AH2" s="216"/>
      <c r="AI2" s="217"/>
    </row>
    <row r="3" spans="1:35" ht="33.75" customHeight="1" x14ac:dyDescent="0.3">
      <c r="A3" s="143" t="s">
        <v>0</v>
      </c>
      <c r="B3" s="143"/>
      <c r="C3" s="143"/>
      <c r="D3" s="143"/>
      <c r="E3" s="143"/>
      <c r="F3" s="143"/>
      <c r="G3" s="144" t="s">
        <v>1</v>
      </c>
      <c r="H3" s="144"/>
      <c r="I3" s="144"/>
      <c r="J3" s="144"/>
      <c r="K3" s="40" t="s">
        <v>85</v>
      </c>
      <c r="L3" s="143" t="s">
        <v>2</v>
      </c>
      <c r="M3" s="143"/>
      <c r="N3" s="143"/>
      <c r="O3" s="143"/>
      <c r="P3" s="143"/>
      <c r="Q3" s="143" t="s">
        <v>3</v>
      </c>
      <c r="R3" s="143"/>
      <c r="S3" s="143"/>
      <c r="T3" s="143"/>
      <c r="U3" s="143"/>
      <c r="V3" s="145" t="s">
        <v>4</v>
      </c>
      <c r="W3" s="146"/>
      <c r="X3" s="146"/>
      <c r="Y3" s="146"/>
      <c r="Z3" s="146"/>
      <c r="AA3" s="147"/>
      <c r="AB3" s="145" t="s">
        <v>5</v>
      </c>
      <c r="AC3" s="146"/>
      <c r="AD3" s="146"/>
      <c r="AE3" s="146"/>
      <c r="AF3" s="146"/>
      <c r="AG3" s="146"/>
      <c r="AH3" s="146"/>
      <c r="AI3" s="147"/>
    </row>
    <row r="4" spans="1:35" ht="30" customHeight="1" x14ac:dyDescent="0.3">
      <c r="A4" s="143"/>
      <c r="B4" s="143"/>
      <c r="C4" s="143"/>
      <c r="D4" s="143"/>
      <c r="E4" s="143"/>
      <c r="F4" s="143"/>
      <c r="G4" s="144" t="s">
        <v>6</v>
      </c>
      <c r="H4" s="144"/>
      <c r="I4" s="144"/>
      <c r="J4" s="144"/>
      <c r="K4" s="40" t="s">
        <v>7</v>
      </c>
      <c r="L4" s="144" t="s">
        <v>8</v>
      </c>
      <c r="M4" s="144"/>
      <c r="N4" s="41"/>
      <c r="O4" s="144" t="s">
        <v>9</v>
      </c>
      <c r="P4" s="144"/>
      <c r="Q4" s="143"/>
      <c r="R4" s="143"/>
      <c r="S4" s="143"/>
      <c r="T4" s="143"/>
      <c r="U4" s="143"/>
      <c r="V4" s="148"/>
      <c r="W4" s="149"/>
      <c r="X4" s="149"/>
      <c r="Y4" s="149"/>
      <c r="Z4" s="149"/>
      <c r="AA4" s="150"/>
      <c r="AB4" s="148"/>
      <c r="AC4" s="149"/>
      <c r="AD4" s="149"/>
      <c r="AE4" s="149"/>
      <c r="AF4" s="149"/>
      <c r="AG4" s="149"/>
      <c r="AH4" s="149"/>
      <c r="AI4" s="150"/>
    </row>
    <row r="5" spans="1:35" s="42" customFormat="1" ht="96.75" customHeight="1" x14ac:dyDescent="0.3">
      <c r="A5" s="40" t="s">
        <v>10</v>
      </c>
      <c r="B5" s="40" t="s">
        <v>11</v>
      </c>
      <c r="C5" s="40" t="s">
        <v>12</v>
      </c>
      <c r="D5" s="40" t="s">
        <v>13</v>
      </c>
      <c r="E5" s="40" t="s">
        <v>14</v>
      </c>
      <c r="F5" s="40" t="s">
        <v>15</v>
      </c>
      <c r="G5" s="40" t="s">
        <v>16</v>
      </c>
      <c r="H5" s="40" t="s">
        <v>17</v>
      </c>
      <c r="I5" s="40" t="s">
        <v>18</v>
      </c>
      <c r="J5" s="40" t="s">
        <v>19</v>
      </c>
      <c r="K5" s="40" t="s">
        <v>20</v>
      </c>
      <c r="L5" s="40" t="s">
        <v>16</v>
      </c>
      <c r="M5" s="40" t="s">
        <v>17</v>
      </c>
      <c r="N5" s="40" t="s">
        <v>21</v>
      </c>
      <c r="O5" s="40" t="s">
        <v>22</v>
      </c>
      <c r="P5" s="40" t="s">
        <v>23</v>
      </c>
      <c r="Q5" s="40" t="s">
        <v>24</v>
      </c>
      <c r="R5" s="40" t="s">
        <v>25</v>
      </c>
      <c r="S5" s="40" t="s">
        <v>26</v>
      </c>
      <c r="T5" s="40" t="s">
        <v>27</v>
      </c>
      <c r="U5" s="40" t="s">
        <v>28</v>
      </c>
      <c r="V5" s="40" t="s">
        <v>29</v>
      </c>
      <c r="W5" s="40" t="s">
        <v>30</v>
      </c>
      <c r="X5" s="40" t="s">
        <v>31</v>
      </c>
      <c r="Y5" s="40" t="s">
        <v>32</v>
      </c>
      <c r="Z5" s="40" t="s">
        <v>33</v>
      </c>
      <c r="AA5" s="40" t="s">
        <v>34</v>
      </c>
      <c r="AB5" s="40" t="s">
        <v>35</v>
      </c>
      <c r="AC5" s="40" t="s">
        <v>36</v>
      </c>
      <c r="AD5" s="40" t="s">
        <v>37</v>
      </c>
      <c r="AE5" s="40" t="s">
        <v>32</v>
      </c>
      <c r="AF5" s="40" t="s">
        <v>33</v>
      </c>
      <c r="AG5" s="40" t="s">
        <v>34</v>
      </c>
      <c r="AH5" s="40" t="s">
        <v>38</v>
      </c>
      <c r="AI5" s="40" t="s">
        <v>39</v>
      </c>
    </row>
    <row r="6" spans="1:35" ht="66" x14ac:dyDescent="0.3">
      <c r="A6" s="159">
        <v>1</v>
      </c>
      <c r="B6" s="153" t="str">
        <f>+[8]Contexto!C1</f>
        <v>ADMINISTRACIÓN DE BIENES Y SERVICIOS</v>
      </c>
      <c r="C6" s="153" t="str">
        <f>+[8]Contexto!C2</f>
        <v>Prestar los servicios de transporte, aseo, cafetería y efectuar el mantenimiento de las instalaciones, equipos de oficina, medios de transporte que contribuyan al adecuado funcionamiento de la entidad, mediante el uso eficiente, transparente y eficaz de los recursos.</v>
      </c>
      <c r="D6" s="156" t="str">
        <f>+[8]Identificacion!D4</f>
        <v xml:space="preserve">Los vehículos de la Entidad sean  utilizados en aplicación oficial diferente a la establecida en el procedimiento de administración de vehículos 
</v>
      </c>
      <c r="E6" s="156" t="str">
        <f>+[8]Identificacion!E4</f>
        <v>Uso indebido de los vehículo para beneficio particular , propio o de un tercero.</v>
      </c>
      <c r="F6" s="156" t="str">
        <f>+[8]Identificacion!F4</f>
        <v>1. Incremento en siniestros que pueden afectar la póliza,  incremento en el consumo de combustible,  aumento en costos de mantenimientos y reparaciones.
2. Pérdida de imagen y de credibilidad por parte de sus clientes externos e internos.
3. Remisión a la oficina de control interno disciplinario.
4. Riesgo en multas y sanciones por parte de las autoridades de tránsito.
5.Afectacion en la prestación del servicio.</v>
      </c>
      <c r="G6" s="159">
        <f>+[8]Probabilidad!E14</f>
        <v>3</v>
      </c>
      <c r="H6" s="159">
        <f>+[8]Impacto!E43</f>
        <v>10</v>
      </c>
      <c r="I6" s="2">
        <f>+G6*H6</f>
        <v>30</v>
      </c>
      <c r="J6" s="164" t="str">
        <f>IF(AND(I6&gt;=0,I6&lt;=10),'[8]Clasificación '!$J$7,IF('Adm Bienes'!I6&lt;=25,'[8]Clasificación '!$J$6,IF('Adm Bienes'!I6&lt;=29,'[8]Clasificación '!$J$5,IF('Adm Bienes'!I6&lt;=100,'[8]Clasificación '!$J$4))))</f>
        <v>EXTREMA</v>
      </c>
      <c r="K6" s="195" t="s">
        <v>86</v>
      </c>
      <c r="L6" s="159">
        <v>1</v>
      </c>
      <c r="M6" s="159">
        <v>10</v>
      </c>
      <c r="N6" s="2">
        <f>+L6*M6</f>
        <v>10</v>
      </c>
      <c r="O6" s="164" t="str">
        <f>+'[8]Clasificación '!J4</f>
        <v>EXTREMA</v>
      </c>
      <c r="P6" s="159" t="s">
        <v>41</v>
      </c>
      <c r="Q6" s="4" t="s">
        <v>87</v>
      </c>
      <c r="R6" s="47" t="s">
        <v>88</v>
      </c>
      <c r="S6" s="48">
        <v>43532</v>
      </c>
      <c r="T6" s="49">
        <v>43644</v>
      </c>
      <c r="U6" s="49" t="s">
        <v>89</v>
      </c>
      <c r="V6" s="116" t="s">
        <v>307</v>
      </c>
      <c r="W6" s="116" t="s">
        <v>308</v>
      </c>
      <c r="X6" s="115" t="s">
        <v>309</v>
      </c>
      <c r="Y6" s="115" t="s">
        <v>266</v>
      </c>
      <c r="Z6" s="115" t="s">
        <v>281</v>
      </c>
      <c r="AA6" s="115" t="s">
        <v>281</v>
      </c>
      <c r="AB6" s="50"/>
      <c r="AC6" s="50"/>
      <c r="AD6" s="50"/>
      <c r="AE6" s="50"/>
      <c r="AF6" s="50"/>
      <c r="AG6" s="50"/>
      <c r="AH6" s="50"/>
      <c r="AI6" s="50"/>
    </row>
    <row r="7" spans="1:35" ht="66" x14ac:dyDescent="0.3">
      <c r="A7" s="161"/>
      <c r="B7" s="155"/>
      <c r="C7" s="155"/>
      <c r="D7" s="158"/>
      <c r="E7" s="158"/>
      <c r="F7" s="158"/>
      <c r="G7" s="161"/>
      <c r="H7" s="161"/>
      <c r="I7" s="2">
        <f t="shared" ref="I7:I11" si="0">+G7*H7</f>
        <v>0</v>
      </c>
      <c r="J7" s="166"/>
      <c r="K7" s="196"/>
      <c r="L7" s="161"/>
      <c r="M7" s="161"/>
      <c r="N7" s="2">
        <f t="shared" ref="N7:N11" si="1">+L7*M7</f>
        <v>0</v>
      </c>
      <c r="O7" s="166"/>
      <c r="P7" s="161"/>
      <c r="Q7" s="4" t="s">
        <v>90</v>
      </c>
      <c r="R7" s="47" t="s">
        <v>91</v>
      </c>
      <c r="S7" s="48">
        <v>43686</v>
      </c>
      <c r="T7" s="49">
        <v>43826</v>
      </c>
      <c r="U7" s="49" t="s">
        <v>89</v>
      </c>
      <c r="V7" s="116" t="s">
        <v>307</v>
      </c>
      <c r="W7" s="116" t="s">
        <v>308</v>
      </c>
      <c r="X7" s="115" t="s">
        <v>309</v>
      </c>
      <c r="Y7" s="115" t="s">
        <v>266</v>
      </c>
      <c r="Z7" s="115" t="s">
        <v>281</v>
      </c>
      <c r="AA7" s="115" t="s">
        <v>281</v>
      </c>
      <c r="AB7" s="50"/>
      <c r="AC7" s="50"/>
      <c r="AD7" s="50"/>
      <c r="AE7" s="50"/>
      <c r="AF7" s="50"/>
      <c r="AG7" s="50"/>
      <c r="AH7" s="50"/>
      <c r="AI7" s="50"/>
    </row>
    <row r="8" spans="1:35" ht="148.5" customHeight="1" x14ac:dyDescent="0.3">
      <c r="A8" s="159">
        <v>2</v>
      </c>
      <c r="B8" s="153" t="str">
        <f>+[8]Identificacion!B5</f>
        <v>ADMINISTRACIÓN DE BIENES Y SERVICIOS</v>
      </c>
      <c r="C8" s="153" t="str">
        <f>+[8]Identificacion!C5</f>
        <v>Prestar los servicios de transporte, aseo, cafetería y efectuar el mantenimiento de las instalaciones, equipos de oficina, medios de transporte que contribuyan al adecuado funcionamiento de la entidad, mediante el uso eficiente, transparente y eficaz de los recursos.</v>
      </c>
      <c r="D8" s="195" t="str">
        <f>+[8]Identificacion!D5</f>
        <v>Perdida  de los elementos de Aseo y Cafetería.</v>
      </c>
      <c r="E8" s="195" t="str">
        <f>+[8]Identificacion!E5</f>
        <v>Pérdida de bienes asignados y/o elementos entregados (Aseo y cafetería), para beneficio propio o de un tercero.</v>
      </c>
      <c r="F8" s="195" t="str">
        <f>+[8]Identificacion!F5</f>
        <v>1.Incremento en los pedidos .  
2. Reportar internamente si son funcionarios o contratistas.
3.Afectación del servicio.
4. Requerimientos a la empresa contratista en caso que aplique.</v>
      </c>
      <c r="G8" s="159">
        <f>+[8]Probabilidad!E15</f>
        <v>3</v>
      </c>
      <c r="H8" s="159">
        <f>+[8]Impacto!E44</f>
        <v>5</v>
      </c>
      <c r="I8" s="2">
        <f t="shared" si="0"/>
        <v>15</v>
      </c>
      <c r="J8" s="206" t="str">
        <f>IF(AND(I8&gt;=0,I8&lt;=10),'[8]Clasificación '!$J$7,IF('Adm Bienes'!I8&lt;=14,'[8]Clasificación '!$J$6,IF('Adm Bienes'!I8&lt;=50,'[8]Clasificación '!$J$5,IF('Adm Bienes'!I8&lt;=100,'[8]Clasificación '!$J$4))))</f>
        <v>ALTA</v>
      </c>
      <c r="K8" s="195" t="s">
        <v>92</v>
      </c>
      <c r="L8" s="159">
        <v>1</v>
      </c>
      <c r="M8" s="159">
        <v>5</v>
      </c>
      <c r="N8" s="2">
        <f t="shared" si="1"/>
        <v>5</v>
      </c>
      <c r="O8" s="206" t="str">
        <f>+'[8]Clasificación '!J5</f>
        <v>ALTA</v>
      </c>
      <c r="P8" s="159" t="s">
        <v>41</v>
      </c>
      <c r="Q8" s="4" t="s">
        <v>93</v>
      </c>
      <c r="R8" s="51" t="s">
        <v>94</v>
      </c>
      <c r="S8" s="52">
        <v>43466</v>
      </c>
      <c r="T8" s="52">
        <v>43830</v>
      </c>
      <c r="U8" s="49" t="s">
        <v>89</v>
      </c>
      <c r="V8" s="153" t="s">
        <v>310</v>
      </c>
      <c r="W8" s="153" t="s">
        <v>311</v>
      </c>
      <c r="X8" s="115" t="s">
        <v>309</v>
      </c>
      <c r="Y8" s="115" t="s">
        <v>266</v>
      </c>
      <c r="Z8" s="115" t="s">
        <v>281</v>
      </c>
      <c r="AA8" s="115" t="s">
        <v>281</v>
      </c>
      <c r="AB8" s="50"/>
      <c r="AC8" s="50"/>
      <c r="AD8" s="50"/>
      <c r="AE8" s="50"/>
      <c r="AF8" s="50"/>
      <c r="AG8" s="50"/>
      <c r="AH8" s="50"/>
      <c r="AI8" s="50"/>
    </row>
    <row r="9" spans="1:35" ht="66" x14ac:dyDescent="0.3">
      <c r="A9" s="160"/>
      <c r="B9" s="154"/>
      <c r="C9" s="154"/>
      <c r="D9" s="209"/>
      <c r="E9" s="209"/>
      <c r="F9" s="209"/>
      <c r="G9" s="160"/>
      <c r="H9" s="160"/>
      <c r="I9" s="2"/>
      <c r="J9" s="207"/>
      <c r="K9" s="209"/>
      <c r="L9" s="160"/>
      <c r="M9" s="160"/>
      <c r="N9" s="2"/>
      <c r="O9" s="207"/>
      <c r="P9" s="160"/>
      <c r="Q9" s="4" t="s">
        <v>95</v>
      </c>
      <c r="R9" s="51" t="s">
        <v>96</v>
      </c>
      <c r="S9" s="52">
        <v>43466</v>
      </c>
      <c r="T9" s="52">
        <v>43830</v>
      </c>
      <c r="U9" s="49" t="s">
        <v>89</v>
      </c>
      <c r="V9" s="154"/>
      <c r="W9" s="154"/>
      <c r="X9" s="115" t="s">
        <v>295</v>
      </c>
      <c r="Y9" s="115" t="s">
        <v>266</v>
      </c>
      <c r="Z9" s="115" t="s">
        <v>281</v>
      </c>
      <c r="AA9" s="115" t="s">
        <v>281</v>
      </c>
      <c r="AB9" s="50"/>
      <c r="AC9" s="50"/>
      <c r="AD9" s="50"/>
      <c r="AE9" s="50"/>
      <c r="AF9" s="50"/>
      <c r="AG9" s="50"/>
      <c r="AH9" s="50"/>
      <c r="AI9" s="50"/>
    </row>
    <row r="10" spans="1:35" ht="66" x14ac:dyDescent="0.3">
      <c r="A10" s="161"/>
      <c r="B10" s="155"/>
      <c r="C10" s="155"/>
      <c r="D10" s="196"/>
      <c r="E10" s="196"/>
      <c r="F10" s="196"/>
      <c r="G10" s="161"/>
      <c r="H10" s="161"/>
      <c r="I10" s="2"/>
      <c r="J10" s="208"/>
      <c r="K10" s="196"/>
      <c r="L10" s="161"/>
      <c r="M10" s="161"/>
      <c r="N10" s="2"/>
      <c r="O10" s="208"/>
      <c r="P10" s="161"/>
      <c r="Q10" s="4" t="s">
        <v>97</v>
      </c>
      <c r="R10" s="51" t="s">
        <v>98</v>
      </c>
      <c r="S10" s="52">
        <v>43466</v>
      </c>
      <c r="T10" s="52">
        <v>43830</v>
      </c>
      <c r="U10" s="49" t="s">
        <v>89</v>
      </c>
      <c r="V10" s="155"/>
      <c r="W10" s="155"/>
      <c r="X10" s="115" t="s">
        <v>295</v>
      </c>
      <c r="Y10" s="115" t="s">
        <v>266</v>
      </c>
      <c r="Z10" s="115" t="s">
        <v>281</v>
      </c>
      <c r="AA10" s="115" t="s">
        <v>281</v>
      </c>
      <c r="AB10" s="50"/>
      <c r="AC10" s="50"/>
      <c r="AD10" s="50"/>
      <c r="AE10" s="50"/>
      <c r="AF10" s="50"/>
      <c r="AG10" s="50"/>
      <c r="AH10" s="50"/>
      <c r="AI10" s="50"/>
    </row>
    <row r="11" spans="1:35" ht="99" x14ac:dyDescent="0.3">
      <c r="A11" s="151">
        <v>3</v>
      </c>
      <c r="B11" s="200" t="str">
        <f>+[8]Identificacion!B6</f>
        <v>ADMINISTRACIÓN DE BIENES Y SERVICIOS</v>
      </c>
      <c r="C11" s="200" t="str">
        <f>+[8]Identificacion!C6</f>
        <v>Prestar los servicios de transporte, aseo, cafetería y efectuar el mantenimiento de las instalaciones, equipos de oficina, medios de transporte que contribuyan al adecuado funcionamiento de la entidad, mediante el uso eficiente, transparente y eficaz de los recursos.</v>
      </c>
      <c r="D11" s="211" t="str">
        <f>+[8]Identificacion!D6</f>
        <v>Deficiencia en la supervisión tecnica de los contratos  de obra que afecten  los intereses de la ANM.</v>
      </c>
      <c r="E11" s="211" t="str">
        <f>+[8]Identificacion!E6</f>
        <v>Omisión y/o no exigencia de los bienes y servicios adquiridos por la ANM, de acuerdo a las especificaciones técnicas requerida en los estudios previos y en el contrato.</v>
      </c>
      <c r="F11" s="211" t="str">
        <f>+[8]Identificacion!F6</f>
        <v xml:space="preserve">1.  Incumplimiento de llas especificaciones tecnicas requeridas contractualmente.
2. Pérdida de imagen y de credibilidad por parte de sus clientes externos e internos.
3. Investigaciones por parte de los entes de control.
4. Requerimientos a contratistas cuando aplique. </v>
      </c>
      <c r="G11" s="151">
        <f>+[8]Probabilidad!E16</f>
        <v>3</v>
      </c>
      <c r="H11" s="151">
        <f>+[8]Impacto!E45</f>
        <v>8</v>
      </c>
      <c r="I11" s="2">
        <f t="shared" si="0"/>
        <v>24</v>
      </c>
      <c r="J11" s="210" t="str">
        <f>+'[8]Clasificación '!J4</f>
        <v>EXTREMA</v>
      </c>
      <c r="K11" s="211" t="s">
        <v>99</v>
      </c>
      <c r="L11" s="151">
        <v>1</v>
      </c>
      <c r="M11" s="151">
        <v>8</v>
      </c>
      <c r="N11" s="2">
        <f t="shared" si="1"/>
        <v>8</v>
      </c>
      <c r="O11" s="210" t="str">
        <f>+'[8]Clasificación '!J4</f>
        <v>EXTREMA</v>
      </c>
      <c r="P11" s="151" t="s">
        <v>41</v>
      </c>
      <c r="Q11" s="4" t="s">
        <v>100</v>
      </c>
      <c r="R11" s="51" t="s">
        <v>101</v>
      </c>
      <c r="S11" s="52">
        <v>43497</v>
      </c>
      <c r="T11" s="52">
        <v>43814</v>
      </c>
      <c r="U11" s="49" t="s">
        <v>89</v>
      </c>
      <c r="V11" s="153" t="s">
        <v>312</v>
      </c>
      <c r="W11" s="153" t="s">
        <v>313</v>
      </c>
      <c r="X11" s="115" t="s">
        <v>295</v>
      </c>
      <c r="Y11" s="115" t="s">
        <v>266</v>
      </c>
      <c r="Z11" s="115" t="s">
        <v>281</v>
      </c>
      <c r="AA11" s="115" t="s">
        <v>281</v>
      </c>
      <c r="AB11" s="50"/>
      <c r="AC11" s="50"/>
      <c r="AD11" s="50"/>
      <c r="AE11" s="50"/>
      <c r="AF11" s="50"/>
      <c r="AG11" s="50"/>
      <c r="AH11" s="50"/>
      <c r="AI11" s="50"/>
    </row>
    <row r="12" spans="1:35" ht="99" x14ac:dyDescent="0.3">
      <c r="A12" s="151"/>
      <c r="B12" s="200"/>
      <c r="C12" s="200"/>
      <c r="D12" s="211"/>
      <c r="E12" s="211"/>
      <c r="F12" s="211"/>
      <c r="G12" s="151"/>
      <c r="H12" s="151"/>
      <c r="I12" s="50"/>
      <c r="J12" s="210"/>
      <c r="K12" s="211"/>
      <c r="L12" s="151"/>
      <c r="M12" s="151"/>
      <c r="N12" s="50"/>
      <c r="O12" s="210"/>
      <c r="P12" s="151"/>
      <c r="Q12" s="4" t="s">
        <v>102</v>
      </c>
      <c r="R12" s="51" t="s">
        <v>101</v>
      </c>
      <c r="S12" s="52">
        <v>43497</v>
      </c>
      <c r="T12" s="52">
        <v>43814</v>
      </c>
      <c r="U12" s="49" t="s">
        <v>89</v>
      </c>
      <c r="V12" s="155"/>
      <c r="W12" s="155"/>
      <c r="X12" s="115" t="s">
        <v>295</v>
      </c>
      <c r="Y12" s="115" t="s">
        <v>266</v>
      </c>
      <c r="Z12" s="115" t="s">
        <v>281</v>
      </c>
      <c r="AA12" s="115" t="s">
        <v>281</v>
      </c>
      <c r="AB12" s="50"/>
      <c r="AC12" s="50"/>
      <c r="AD12" s="50"/>
      <c r="AE12" s="50"/>
      <c r="AF12" s="50"/>
      <c r="AG12" s="50"/>
      <c r="AH12" s="50"/>
      <c r="AI12" s="50"/>
    </row>
  </sheetData>
  <mergeCells count="57">
    <mergeCell ref="V8:V10"/>
    <mergeCell ref="W8:W10"/>
    <mergeCell ref="V11:V12"/>
    <mergeCell ref="W11:W12"/>
    <mergeCell ref="O6:O7"/>
    <mergeCell ref="P6:P7"/>
    <mergeCell ref="P11:P12"/>
    <mergeCell ref="F6:F7"/>
    <mergeCell ref="G6:G7"/>
    <mergeCell ref="H6:H7"/>
    <mergeCell ref="J6:J7"/>
    <mergeCell ref="M6:M7"/>
    <mergeCell ref="K6:K7"/>
    <mergeCell ref="L6:L7"/>
    <mergeCell ref="A1:AD2"/>
    <mergeCell ref="A3:F4"/>
    <mergeCell ref="G3:J3"/>
    <mergeCell ref="L3:P3"/>
    <mergeCell ref="Q3:U4"/>
    <mergeCell ref="V3:AA4"/>
    <mergeCell ref="AB3:AI4"/>
    <mergeCell ref="G4:J4"/>
    <mergeCell ref="L4:M4"/>
    <mergeCell ref="O4:P4"/>
    <mergeCell ref="AE1:AI2"/>
    <mergeCell ref="A8:A10"/>
    <mergeCell ref="B8:B10"/>
    <mergeCell ref="C8:C10"/>
    <mergeCell ref="D8:D10"/>
    <mergeCell ref="E8:E10"/>
    <mergeCell ref="A6:A7"/>
    <mergeCell ref="B6:B7"/>
    <mergeCell ref="C6:C7"/>
    <mergeCell ref="D6:D7"/>
    <mergeCell ref="E6:E7"/>
    <mergeCell ref="F11:F12"/>
    <mergeCell ref="G11:G12"/>
    <mergeCell ref="F8:F10"/>
    <mergeCell ref="G8:G10"/>
    <mergeCell ref="H8:H10"/>
    <mergeCell ref="H11:H12"/>
    <mergeCell ref="A11:A12"/>
    <mergeCell ref="B11:B12"/>
    <mergeCell ref="C11:C12"/>
    <mergeCell ref="D11:D12"/>
    <mergeCell ref="E11:E12"/>
    <mergeCell ref="J11:J12"/>
    <mergeCell ref="K11:K12"/>
    <mergeCell ref="L11:L12"/>
    <mergeCell ref="M11:M12"/>
    <mergeCell ref="O11:O12"/>
    <mergeCell ref="M8:M10"/>
    <mergeCell ref="O8:O10"/>
    <mergeCell ref="P8:P10"/>
    <mergeCell ref="J8:J10"/>
    <mergeCell ref="K8:K10"/>
    <mergeCell ref="L8:L10"/>
  </mergeCells>
  <pageMargins left="0.70866141732283472" right="0.70866141732283472" top="0.74803149606299213" bottom="0.74803149606299213" header="0.31496062992125984" footer="0.31496062992125984"/>
  <pageSetup scale="40" orientation="landscape" r:id="rId1"/>
  <drawing r:id="rId2"/>
  <legacyDrawing r:id="rId3"/>
  <extLst>
    <ext xmlns:x14="http://schemas.microsoft.com/office/spreadsheetml/2009/9/main" uri="{78C0D931-6437-407d-A8EE-F0AAD7539E65}">
      <x14:conditionalFormattings>
        <x14:conditionalFormatting xmlns:xm="http://schemas.microsoft.com/office/excel/2006/main">
          <x14:cfRule type="containsText" priority="13" operator="containsText" id="{45346BF4-863D-4746-98E6-11B24403CA71}">
            <xm:f>NOT(ISERROR(SEARCH('\PLANEACIÓN 2019\RIESGOS 2019\VERSIONES FINALES RIESGOS CORRUPCION 2019\[Mapa de Riesgos Corrupcion Administracion de bienes 2019 Final.xlsx]Clasificación '!#REF!,J6)))</xm:f>
            <xm:f>'\PLANEACIÓN 2019\RIESGOS 2019\VERSIONES FINALES RIESGOS CORRUPCION 2019\[Mapa de Riesgos Corrupcion Administracion de bienes 2019 Final.xlsx]Clasificación '!#REF!</xm:f>
            <x14:dxf>
              <fill>
                <patternFill>
                  <bgColor rgb="FFFF0000"/>
                </patternFill>
              </fill>
            </x14:dxf>
          </x14:cfRule>
          <x14:cfRule type="containsText" priority="14" operator="containsText" id="{17EF7A2B-C491-4349-9D93-E1A6C0EF53B5}">
            <xm:f>NOT(ISERROR(SEARCH('\PLANEACIÓN 2019\RIESGOS 2019\VERSIONES FINALES RIESGOS CORRUPCION 2019\[Mapa de Riesgos Corrupcion Administracion de bienes 2019 Final.xlsx]Clasificación '!#REF!,J6)))</xm:f>
            <xm:f>'\PLANEACIÓN 2019\RIESGOS 2019\VERSIONES FINALES RIESGOS CORRUPCION 2019\[Mapa de Riesgos Corrupcion Administracion de bienes 2019 Final.xlsx]Clasificación '!#REF!</xm:f>
            <x14:dxf>
              <fill>
                <patternFill>
                  <bgColor rgb="FFFFC000"/>
                </patternFill>
              </fill>
            </x14:dxf>
          </x14:cfRule>
          <x14:cfRule type="containsText" priority="15" operator="containsText" id="{E6BF73BC-6533-4F6B-8A99-3BE20750778D}">
            <xm:f>NOT(ISERROR(SEARCH('\PLANEACIÓN 2019\RIESGOS 2019\VERSIONES FINALES RIESGOS CORRUPCION 2019\[Mapa de Riesgos Corrupcion Administracion de bienes 2019 Final.xlsx]Clasificación '!#REF!,J6)))</xm:f>
            <xm:f>'\PLANEACIÓN 2019\RIESGOS 2019\VERSIONES FINALES RIESGOS CORRUPCION 2019\[Mapa de Riesgos Corrupcion Administracion de bienes 2019 Final.xlsx]Clasificación '!#REF!</xm:f>
            <x14:dxf>
              <fill>
                <patternFill>
                  <bgColor rgb="FFFFFF00"/>
                </patternFill>
              </fill>
            </x14:dxf>
          </x14:cfRule>
          <x14:cfRule type="containsText" priority="16" operator="containsText" id="{74429239-7DE5-442B-B2CD-97444B114FE7}">
            <xm:f>NOT(ISERROR(SEARCH('\PLANEACIÓN 2019\RIESGOS 2019\VERSIONES FINALES RIESGOS CORRUPCION 2019\[Mapa de Riesgos Corrupcion Administracion de bienes 2019 Final.xlsx]Clasificación '!#REF!,J6)))</xm:f>
            <xm:f>'\PLANEACIÓN 2019\RIESGOS 2019\VERSIONES FINALES RIESGOS CORRUPCION 2019\[Mapa de Riesgos Corrupcion Administracion de bienes 2019 Final.xlsx]Clasificación '!#REF!</xm:f>
            <x14:dxf>
              <fill>
                <patternFill>
                  <bgColor rgb="FF00B050"/>
                </patternFill>
              </fill>
            </x14:dxf>
          </x14:cfRule>
          <xm:sqref>J6</xm:sqref>
        </x14:conditionalFormatting>
        <x14:conditionalFormatting xmlns:xm="http://schemas.microsoft.com/office/excel/2006/main">
          <x14:cfRule type="containsText" priority="9" operator="containsText" id="{87447106-5F26-4B9B-B80D-8B6CBB267F20}">
            <xm:f>NOT(ISERROR(SEARCH('\PLANEACIÓN 2019\RIESGOS 2019\VERSIONES FINALES RIESGOS CORRUPCION 2019\[Mapa de Riesgos Corrupcion Administracion de bienes 2019 Final.xlsx]Clasificación '!#REF!,O6)))</xm:f>
            <xm:f>'\PLANEACIÓN 2019\RIESGOS 2019\VERSIONES FINALES RIESGOS CORRUPCION 2019\[Mapa de Riesgos Corrupcion Administracion de bienes 2019 Final.xlsx]Clasificación '!#REF!</xm:f>
            <x14:dxf>
              <fill>
                <patternFill>
                  <bgColor rgb="FFFF0000"/>
                </patternFill>
              </fill>
            </x14:dxf>
          </x14:cfRule>
          <x14:cfRule type="containsText" priority="10" operator="containsText" id="{B5A1AB76-5199-4EEE-8F4B-3263B338F594}">
            <xm:f>NOT(ISERROR(SEARCH('\PLANEACIÓN 2019\RIESGOS 2019\VERSIONES FINALES RIESGOS CORRUPCION 2019\[Mapa de Riesgos Corrupcion Administracion de bienes 2019 Final.xlsx]Clasificación '!#REF!,O6)))</xm:f>
            <xm:f>'\PLANEACIÓN 2019\RIESGOS 2019\VERSIONES FINALES RIESGOS CORRUPCION 2019\[Mapa de Riesgos Corrupcion Administracion de bienes 2019 Final.xlsx]Clasificación '!#REF!</xm:f>
            <x14:dxf>
              <fill>
                <patternFill>
                  <bgColor rgb="FFFFC000"/>
                </patternFill>
              </fill>
            </x14:dxf>
          </x14:cfRule>
          <x14:cfRule type="containsText" priority="11" operator="containsText" id="{C140874C-2FC3-47CE-BAB5-F426454CDFF1}">
            <xm:f>NOT(ISERROR(SEARCH('\PLANEACIÓN 2019\RIESGOS 2019\VERSIONES FINALES RIESGOS CORRUPCION 2019\[Mapa de Riesgos Corrupcion Administracion de bienes 2019 Final.xlsx]Clasificación '!#REF!,O6)))</xm:f>
            <xm:f>'\PLANEACIÓN 2019\RIESGOS 2019\VERSIONES FINALES RIESGOS CORRUPCION 2019\[Mapa de Riesgos Corrupcion Administracion de bienes 2019 Final.xlsx]Clasificación '!#REF!</xm:f>
            <x14:dxf>
              <fill>
                <patternFill>
                  <bgColor rgb="FFFFFF00"/>
                </patternFill>
              </fill>
            </x14:dxf>
          </x14:cfRule>
          <x14:cfRule type="containsText" priority="12" operator="containsText" id="{CB66B533-C149-4535-B988-6A2E83D9DA02}">
            <xm:f>NOT(ISERROR(SEARCH('\PLANEACIÓN 2019\RIESGOS 2019\VERSIONES FINALES RIESGOS CORRUPCION 2019\[Mapa de Riesgos Corrupcion Administracion de bienes 2019 Final.xlsx]Clasificación '!#REF!,O6)))</xm:f>
            <xm:f>'\PLANEACIÓN 2019\RIESGOS 2019\VERSIONES FINALES RIESGOS CORRUPCION 2019\[Mapa de Riesgos Corrupcion Administracion de bienes 2019 Final.xlsx]Clasificación '!#REF!</xm:f>
            <x14:dxf>
              <fill>
                <patternFill>
                  <bgColor rgb="FF00B050"/>
                </patternFill>
              </fill>
            </x14:dxf>
          </x14:cfRule>
          <xm:sqref>O6</xm:sqref>
        </x14:conditionalFormatting>
        <x14:conditionalFormatting xmlns:xm="http://schemas.microsoft.com/office/excel/2006/main">
          <x14:cfRule type="containsText" priority="5" operator="containsText" id="{79E496C5-A1DF-41B4-81BA-88F670CE021B}">
            <xm:f>NOT(ISERROR(SEARCH('\PLANEACIÓN 2019\RIESGOS 2019\VERSIONES FINALES RIESGOS CORRUPCION 2019\[Mapa de Riesgos Corrupcion Administracion de bienes 2019 Final.xlsx]Clasificación '!#REF!,O8)))</xm:f>
            <xm:f>'\PLANEACIÓN 2019\RIESGOS 2019\VERSIONES FINALES RIESGOS CORRUPCION 2019\[Mapa de Riesgos Corrupcion Administracion de bienes 2019 Final.xlsx]Clasificación '!#REF!</xm:f>
            <x14:dxf>
              <fill>
                <patternFill>
                  <bgColor rgb="FFFF0000"/>
                </patternFill>
              </fill>
            </x14:dxf>
          </x14:cfRule>
          <x14:cfRule type="containsText" priority="6" operator="containsText" id="{98EC3889-0D75-49B9-9817-529E947C5941}">
            <xm:f>NOT(ISERROR(SEARCH('\PLANEACIÓN 2019\RIESGOS 2019\VERSIONES FINALES RIESGOS CORRUPCION 2019\[Mapa de Riesgos Corrupcion Administracion de bienes 2019 Final.xlsx]Clasificación '!#REF!,O8)))</xm:f>
            <xm:f>'\PLANEACIÓN 2019\RIESGOS 2019\VERSIONES FINALES RIESGOS CORRUPCION 2019\[Mapa de Riesgos Corrupcion Administracion de bienes 2019 Final.xlsx]Clasificación '!#REF!</xm:f>
            <x14:dxf>
              <fill>
                <patternFill>
                  <bgColor rgb="FFFFC000"/>
                </patternFill>
              </fill>
            </x14:dxf>
          </x14:cfRule>
          <x14:cfRule type="containsText" priority="7" operator="containsText" id="{E367FC4B-5356-4C83-9438-7C9EB8D050A9}">
            <xm:f>NOT(ISERROR(SEARCH('\PLANEACIÓN 2019\RIESGOS 2019\VERSIONES FINALES RIESGOS CORRUPCION 2019\[Mapa de Riesgos Corrupcion Administracion de bienes 2019 Final.xlsx]Clasificación '!#REF!,O8)))</xm:f>
            <xm:f>'\PLANEACIÓN 2019\RIESGOS 2019\VERSIONES FINALES RIESGOS CORRUPCION 2019\[Mapa de Riesgos Corrupcion Administracion de bienes 2019 Final.xlsx]Clasificación '!#REF!</xm:f>
            <x14:dxf>
              <fill>
                <patternFill>
                  <bgColor rgb="FFFFFF00"/>
                </patternFill>
              </fill>
            </x14:dxf>
          </x14:cfRule>
          <x14:cfRule type="containsText" priority="8" operator="containsText" id="{009D80AC-E480-40C8-AC7B-DA57327932C8}">
            <xm:f>NOT(ISERROR(SEARCH('\PLANEACIÓN 2019\RIESGOS 2019\VERSIONES FINALES RIESGOS CORRUPCION 2019\[Mapa de Riesgos Corrupcion Administracion de bienes 2019 Final.xlsx]Clasificación '!#REF!,O8)))</xm:f>
            <xm:f>'\PLANEACIÓN 2019\RIESGOS 2019\VERSIONES FINALES RIESGOS CORRUPCION 2019\[Mapa de Riesgos Corrupcion Administracion de bienes 2019 Final.xlsx]Clasificación '!#REF!</xm:f>
            <x14:dxf>
              <fill>
                <patternFill>
                  <bgColor rgb="FF00B050"/>
                </patternFill>
              </fill>
            </x14:dxf>
          </x14:cfRule>
          <xm:sqref>O8 O11</xm:sqref>
        </x14:conditionalFormatting>
        <x14:conditionalFormatting xmlns:xm="http://schemas.microsoft.com/office/excel/2006/main">
          <x14:cfRule type="containsText" priority="1" operator="containsText" id="{9E4E1F33-9C27-4493-A9F5-7EF612637390}">
            <xm:f>NOT(ISERROR(SEARCH('\PLANEACIÓN 2019\RIESGOS 2019\VERSIONES FINALES RIESGOS CORRUPCION 2019\[Mapa de Riesgos Corrupcion Administracion de bienes 2019 Final.xlsx]Clasificación '!#REF!,J8)))</xm:f>
            <xm:f>'\PLANEACIÓN 2019\RIESGOS 2019\VERSIONES FINALES RIESGOS CORRUPCION 2019\[Mapa de Riesgos Corrupcion Administracion de bienes 2019 Final.xlsx]Clasificación '!#REF!</xm:f>
            <x14:dxf>
              <fill>
                <patternFill>
                  <bgColor rgb="FFFF0000"/>
                </patternFill>
              </fill>
            </x14:dxf>
          </x14:cfRule>
          <x14:cfRule type="containsText" priority="2" operator="containsText" id="{55C6AA65-CC51-4D73-BF92-3AB4FCA21982}">
            <xm:f>NOT(ISERROR(SEARCH('\PLANEACIÓN 2019\RIESGOS 2019\VERSIONES FINALES RIESGOS CORRUPCION 2019\[Mapa de Riesgos Corrupcion Administracion de bienes 2019 Final.xlsx]Clasificación '!#REF!,J8)))</xm:f>
            <xm:f>'\PLANEACIÓN 2019\RIESGOS 2019\VERSIONES FINALES RIESGOS CORRUPCION 2019\[Mapa de Riesgos Corrupcion Administracion de bienes 2019 Final.xlsx]Clasificación '!#REF!</xm:f>
            <x14:dxf>
              <fill>
                <patternFill>
                  <bgColor rgb="FFFFC000"/>
                </patternFill>
              </fill>
            </x14:dxf>
          </x14:cfRule>
          <x14:cfRule type="containsText" priority="3" operator="containsText" id="{4956BD8A-4971-41BF-8CCC-B9980110D1CD}">
            <xm:f>NOT(ISERROR(SEARCH('\PLANEACIÓN 2019\RIESGOS 2019\VERSIONES FINALES RIESGOS CORRUPCION 2019\[Mapa de Riesgos Corrupcion Administracion de bienes 2019 Final.xlsx]Clasificación '!#REF!,J8)))</xm:f>
            <xm:f>'\PLANEACIÓN 2019\RIESGOS 2019\VERSIONES FINALES RIESGOS CORRUPCION 2019\[Mapa de Riesgos Corrupcion Administracion de bienes 2019 Final.xlsx]Clasificación '!#REF!</xm:f>
            <x14:dxf>
              <fill>
                <patternFill>
                  <bgColor rgb="FFFFFF00"/>
                </patternFill>
              </fill>
            </x14:dxf>
          </x14:cfRule>
          <x14:cfRule type="containsText" priority="4" operator="containsText" id="{C94944AD-DE29-458F-A636-25E9EA9C8564}">
            <xm:f>NOT(ISERROR(SEARCH('\PLANEACIÓN 2019\RIESGOS 2019\VERSIONES FINALES RIESGOS CORRUPCION 2019\[Mapa de Riesgos Corrupcion Administracion de bienes 2019 Final.xlsx]Clasificación '!#REF!,J8)))</xm:f>
            <xm:f>'\PLANEACIÓN 2019\RIESGOS 2019\VERSIONES FINALES RIESGOS CORRUPCION 2019\[Mapa de Riesgos Corrupcion Administracion de bienes 2019 Final.xlsx]Clasificación '!#REF!</xm:f>
            <x14:dxf>
              <fill>
                <patternFill>
                  <bgColor rgb="FF00B050"/>
                </patternFill>
              </fill>
            </x14:dxf>
          </x14:cfRule>
          <xm:sqref>J8 J11</xm:sqref>
        </x14:conditionalFormatting>
      </x14:conditionalFormattings>
    </ext>
    <ext xmlns:x14="http://schemas.microsoft.com/office/spreadsheetml/2009/9/main" uri="{CCE6A557-97BC-4b89-ADB6-D9C93CAAB3DF}">
      <x14:dataValidations xmlns:xm="http://schemas.microsoft.com/office/excel/2006/main" count="4">
        <x14:dataValidation type="list" allowBlank="1" showInputMessage="1" showErrorMessage="1">
          <x14:formula1>
            <xm:f>[8]Hoja1!#REF!</xm:f>
          </x14:formula1>
          <xm:sqref>AD6:AD7</xm:sqref>
        </x14:dataValidation>
        <x14:dataValidation type="list" allowBlank="1" showInputMessage="1" showErrorMessage="1">
          <x14:formula1>
            <xm:f>[8]Hoja1!#REF!</xm:f>
          </x14:formula1>
          <xm:sqref>AE6:AE7</xm:sqref>
        </x14:dataValidation>
        <x14:dataValidation type="list" allowBlank="1" showInputMessage="1" showErrorMessage="1">
          <x14:formula1>
            <xm:f>[1]Hoja1!#REF!</xm:f>
          </x14:formula1>
          <xm:sqref>X6:X12</xm:sqref>
        </x14:dataValidation>
        <x14:dataValidation type="list" allowBlank="1" showInputMessage="1" showErrorMessage="1">
          <x14:formula1>
            <xm:f>[1]Hoja1!#REF!</xm:f>
          </x14:formula1>
          <xm:sqref>Y6:Y7</xm:sqref>
        </x14:dataValidation>
      </x14:dataValidations>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249977111117893"/>
  </sheetPr>
  <dimension ref="A1:AI12"/>
  <sheetViews>
    <sheetView view="pageBreakPreview" zoomScale="75" zoomScaleNormal="78" zoomScaleSheetLayoutView="75" workbookViewId="0">
      <selection activeCell="A8" sqref="A8:A9"/>
    </sheetView>
  </sheetViews>
  <sheetFormatPr baseColWidth="10" defaultRowHeight="16.5" x14ac:dyDescent="0.3"/>
  <cols>
    <col min="1" max="1" width="6.7109375" style="1" customWidth="1"/>
    <col min="2" max="2" width="20.7109375" style="1" customWidth="1"/>
    <col min="3" max="3" width="61.85546875" style="1" customWidth="1"/>
    <col min="4" max="4" width="24.140625" style="1" customWidth="1"/>
    <col min="5" max="5" width="22.7109375" style="1" customWidth="1"/>
    <col min="6" max="6" width="33.140625" style="1" customWidth="1"/>
    <col min="7" max="7" width="11.5703125" style="1" customWidth="1"/>
    <col min="8" max="8" width="13.42578125" style="1" customWidth="1"/>
    <col min="9" max="9" width="18" style="1" hidden="1" customWidth="1"/>
    <col min="10" max="10" width="13.85546875" style="1" customWidth="1"/>
    <col min="11" max="11" width="47.85546875" style="1" customWidth="1"/>
    <col min="12" max="12" width="15.42578125" style="1" customWidth="1"/>
    <col min="13" max="13" width="11.85546875" style="1" customWidth="1"/>
    <col min="14" max="14" width="11.85546875" style="1" hidden="1" customWidth="1"/>
    <col min="15" max="15" width="15" style="1" customWidth="1"/>
    <col min="16" max="16" width="11.85546875" style="1" customWidth="1"/>
    <col min="17" max="17" width="43.7109375" style="1" customWidth="1"/>
    <col min="18" max="18" width="25.140625" style="1" customWidth="1"/>
    <col min="19" max="19" width="14" style="1" customWidth="1"/>
    <col min="20" max="20" width="15.85546875" style="1" customWidth="1"/>
    <col min="21" max="21" width="22.28515625" style="1" customWidth="1"/>
    <col min="22" max="22" width="55.5703125" style="1" customWidth="1"/>
    <col min="23" max="23" width="72.140625" style="1" customWidth="1"/>
    <col min="24" max="24" width="68.140625" style="1" customWidth="1"/>
    <col min="25" max="25" width="15.85546875" style="1" customWidth="1"/>
    <col min="26" max="26" width="23.85546875" style="1" customWidth="1"/>
    <col min="27" max="27" width="20.42578125" style="1" customWidth="1"/>
    <col min="28" max="28" width="29.85546875" style="1" hidden="1" customWidth="1"/>
    <col min="29" max="29" width="35" style="1" hidden="1" customWidth="1"/>
    <col min="30" max="30" width="27.5703125" style="1" hidden="1" customWidth="1"/>
    <col min="31" max="31" width="18.5703125" style="1" hidden="1" customWidth="1"/>
    <col min="32" max="32" width="20.85546875" style="1" hidden="1" customWidth="1"/>
    <col min="33" max="33" width="22.28515625" style="1" hidden="1" customWidth="1"/>
    <col min="34" max="34" width="12.140625" style="1" hidden="1" customWidth="1"/>
    <col min="35" max="35" width="10.85546875" style="1" hidden="1" customWidth="1"/>
    <col min="36" max="16384" width="11.42578125" style="1"/>
  </cols>
  <sheetData>
    <row r="1" spans="1:35" ht="42.75" customHeight="1" x14ac:dyDescent="0.3">
      <c r="A1" s="135" t="s">
        <v>123</v>
      </c>
      <c r="B1" s="135"/>
      <c r="C1" s="135"/>
      <c r="D1" s="135"/>
      <c r="E1" s="135"/>
      <c r="F1" s="135"/>
      <c r="G1" s="135"/>
      <c r="H1" s="135"/>
      <c r="I1" s="135"/>
      <c r="J1" s="135"/>
      <c r="K1" s="135"/>
      <c r="L1" s="135"/>
      <c r="M1" s="135"/>
      <c r="N1" s="135"/>
      <c r="O1" s="135"/>
      <c r="P1" s="135"/>
      <c r="Q1" s="135"/>
      <c r="R1" s="135"/>
      <c r="S1" s="135"/>
      <c r="T1" s="135"/>
      <c r="U1" s="135"/>
      <c r="V1" s="135"/>
      <c r="W1" s="135"/>
      <c r="X1" s="135"/>
      <c r="Y1" s="135"/>
      <c r="Z1" s="135"/>
      <c r="AA1" s="135"/>
      <c r="AB1" s="135"/>
      <c r="AC1" s="135"/>
      <c r="AD1" s="136"/>
      <c r="AE1" s="63"/>
      <c r="AF1" s="63"/>
      <c r="AG1" s="137"/>
      <c r="AH1" s="138"/>
      <c r="AI1" s="139"/>
    </row>
    <row r="2" spans="1:35" ht="42.75" customHeight="1" x14ac:dyDescent="0.3">
      <c r="A2" s="135"/>
      <c r="B2" s="135"/>
      <c r="C2" s="135"/>
      <c r="D2" s="135"/>
      <c r="E2" s="135"/>
      <c r="F2" s="135"/>
      <c r="G2" s="135"/>
      <c r="H2" s="135"/>
      <c r="I2" s="135"/>
      <c r="J2" s="135"/>
      <c r="K2" s="135"/>
      <c r="L2" s="135"/>
      <c r="M2" s="135"/>
      <c r="N2" s="135"/>
      <c r="O2" s="135"/>
      <c r="P2" s="135"/>
      <c r="Q2" s="135"/>
      <c r="R2" s="135"/>
      <c r="S2" s="135"/>
      <c r="T2" s="135"/>
      <c r="U2" s="135"/>
      <c r="V2" s="135"/>
      <c r="W2" s="135"/>
      <c r="X2" s="135"/>
      <c r="Y2" s="135"/>
      <c r="Z2" s="135"/>
      <c r="AA2" s="135"/>
      <c r="AB2" s="135"/>
      <c r="AC2" s="135"/>
      <c r="AD2" s="136"/>
      <c r="AE2" s="64"/>
      <c r="AF2" s="64"/>
      <c r="AG2" s="140"/>
      <c r="AH2" s="141"/>
      <c r="AI2" s="142"/>
    </row>
    <row r="3" spans="1:35" ht="33.75" customHeight="1" x14ac:dyDescent="0.3">
      <c r="A3" s="143" t="s">
        <v>0</v>
      </c>
      <c r="B3" s="143"/>
      <c r="C3" s="143"/>
      <c r="D3" s="143"/>
      <c r="E3" s="143"/>
      <c r="F3" s="143"/>
      <c r="G3" s="144" t="s">
        <v>1</v>
      </c>
      <c r="H3" s="144"/>
      <c r="I3" s="144"/>
      <c r="J3" s="144"/>
      <c r="K3" s="40" t="s">
        <v>85</v>
      </c>
      <c r="L3" s="143" t="s">
        <v>2</v>
      </c>
      <c r="M3" s="143"/>
      <c r="N3" s="143"/>
      <c r="O3" s="143"/>
      <c r="P3" s="143"/>
      <c r="Q3" s="143" t="s">
        <v>3</v>
      </c>
      <c r="R3" s="143"/>
      <c r="S3" s="143"/>
      <c r="T3" s="143"/>
      <c r="U3" s="143"/>
      <c r="V3" s="145" t="s">
        <v>4</v>
      </c>
      <c r="W3" s="146"/>
      <c r="X3" s="146"/>
      <c r="Y3" s="146"/>
      <c r="Z3" s="146"/>
      <c r="AA3" s="147"/>
      <c r="AB3" s="145" t="s">
        <v>5</v>
      </c>
      <c r="AC3" s="146"/>
      <c r="AD3" s="146"/>
      <c r="AE3" s="146"/>
      <c r="AF3" s="146"/>
      <c r="AG3" s="146"/>
      <c r="AH3" s="146"/>
      <c r="AI3" s="147"/>
    </row>
    <row r="4" spans="1:35" ht="30" customHeight="1" x14ac:dyDescent="0.3">
      <c r="A4" s="143"/>
      <c r="B4" s="143"/>
      <c r="C4" s="143"/>
      <c r="D4" s="143"/>
      <c r="E4" s="143"/>
      <c r="F4" s="143"/>
      <c r="G4" s="144" t="s">
        <v>6</v>
      </c>
      <c r="H4" s="144"/>
      <c r="I4" s="144"/>
      <c r="J4" s="144"/>
      <c r="K4" s="40" t="s">
        <v>7</v>
      </c>
      <c r="L4" s="144" t="s">
        <v>8</v>
      </c>
      <c r="M4" s="144"/>
      <c r="N4" s="41"/>
      <c r="O4" s="144" t="s">
        <v>9</v>
      </c>
      <c r="P4" s="144"/>
      <c r="Q4" s="143"/>
      <c r="R4" s="143"/>
      <c r="S4" s="143"/>
      <c r="T4" s="143"/>
      <c r="U4" s="143"/>
      <c r="V4" s="148"/>
      <c r="W4" s="149"/>
      <c r="X4" s="149"/>
      <c r="Y4" s="149"/>
      <c r="Z4" s="149"/>
      <c r="AA4" s="150"/>
      <c r="AB4" s="148"/>
      <c r="AC4" s="149"/>
      <c r="AD4" s="149"/>
      <c r="AE4" s="149"/>
      <c r="AF4" s="149"/>
      <c r="AG4" s="149"/>
      <c r="AH4" s="149"/>
      <c r="AI4" s="150"/>
    </row>
    <row r="5" spans="1:35" s="42" customFormat="1" ht="96.75" customHeight="1" x14ac:dyDescent="0.3">
      <c r="A5" s="40" t="s">
        <v>10</v>
      </c>
      <c r="B5" s="40" t="s">
        <v>11</v>
      </c>
      <c r="C5" s="40" t="s">
        <v>12</v>
      </c>
      <c r="D5" s="40" t="s">
        <v>13</v>
      </c>
      <c r="E5" s="40" t="s">
        <v>14</v>
      </c>
      <c r="F5" s="40" t="s">
        <v>15</v>
      </c>
      <c r="G5" s="40" t="s">
        <v>16</v>
      </c>
      <c r="H5" s="40" t="s">
        <v>17</v>
      </c>
      <c r="I5" s="40" t="s">
        <v>18</v>
      </c>
      <c r="J5" s="40" t="s">
        <v>19</v>
      </c>
      <c r="K5" s="40" t="s">
        <v>20</v>
      </c>
      <c r="L5" s="40" t="s">
        <v>16</v>
      </c>
      <c r="M5" s="40" t="s">
        <v>17</v>
      </c>
      <c r="N5" s="40" t="s">
        <v>21</v>
      </c>
      <c r="O5" s="40" t="s">
        <v>22</v>
      </c>
      <c r="P5" s="40" t="s">
        <v>23</v>
      </c>
      <c r="Q5" s="40" t="s">
        <v>24</v>
      </c>
      <c r="R5" s="40" t="s">
        <v>25</v>
      </c>
      <c r="S5" s="40" t="s">
        <v>26</v>
      </c>
      <c r="T5" s="40" t="s">
        <v>27</v>
      </c>
      <c r="U5" s="40" t="s">
        <v>28</v>
      </c>
      <c r="V5" s="40" t="s">
        <v>29</v>
      </c>
      <c r="W5" s="40" t="s">
        <v>30</v>
      </c>
      <c r="X5" s="40" t="s">
        <v>31</v>
      </c>
      <c r="Y5" s="40" t="s">
        <v>32</v>
      </c>
      <c r="Z5" s="40" t="s">
        <v>33</v>
      </c>
      <c r="AA5" s="40" t="s">
        <v>34</v>
      </c>
      <c r="AB5" s="40" t="s">
        <v>35</v>
      </c>
      <c r="AC5" s="40" t="s">
        <v>36</v>
      </c>
      <c r="AD5" s="40" t="s">
        <v>37</v>
      </c>
      <c r="AE5" s="40" t="s">
        <v>32</v>
      </c>
      <c r="AF5" s="40" t="s">
        <v>33</v>
      </c>
      <c r="AG5" s="40" t="s">
        <v>34</v>
      </c>
      <c r="AH5" s="40" t="s">
        <v>38</v>
      </c>
      <c r="AI5" s="40" t="s">
        <v>39</v>
      </c>
    </row>
    <row r="6" spans="1:35" ht="222.75" customHeight="1" x14ac:dyDescent="0.3">
      <c r="A6" s="43">
        <v>1</v>
      </c>
      <c r="B6" s="44" t="str">
        <f>+[9]Identificacion!B4</f>
        <v>GESTION DEL TALENTO HUMANO</v>
      </c>
      <c r="C6" s="44" t="str">
        <f>+[9]Identificacion!C4</f>
        <v>Gestionar el manejo del capital humano y la cultura organizacional de manera oportuna, a través de funcionarios competentes y comprometidos, mediante la generación de un ambiente laboral armónico en el cual el desempeño laboral sea eficiente. Así mismo, contribuir en el adecuado ejercicio de la función pública, adelantando los procesos disciplinarios, respecto a las conductas de los servidores y ex servidores públicos de la AGENCIA NACIONAL DE MINERÍA; como también, las actividades orientadas a prevenir y garantizar el buen funcionamiento de la gestión pública, salvaguardando el cumplimiento de los cometidos estatales de conformidad con las normas vigentes, permitiendo el cumplimiento de los objetivos institucionales de la Agencia Nacional de Minería.</v>
      </c>
      <c r="D6" s="44" t="str">
        <f>+[9]Identificacion!D4</f>
        <v>Presion para realizar nombramientos sin el cumplimiento de requisitos en la planta de personal.</v>
      </c>
      <c r="E6" s="44" t="str">
        <f>+[9]Identificacion!E4</f>
        <v>Realizar nombramientos sin cumplimiento de requisitos en la planta de personal para favorecer a un tercero</v>
      </c>
      <c r="F6" s="44" t="str">
        <f>+[9]Identificacion!F4</f>
        <v xml:space="preserve">1. Investigaciones y sanciones por parte de los entes de control.                                   
2. Afectación en la gestion institucional por falta de idoneidad para ocupar el cargo.
3. Perdida de credibilidad institucional </v>
      </c>
      <c r="G6" s="43">
        <f>+[9]Probabilidad!E14</f>
        <v>4</v>
      </c>
      <c r="H6" s="43">
        <f>+[9]Impacto!E43</f>
        <v>10</v>
      </c>
      <c r="I6" s="43">
        <f>+G6*H6</f>
        <v>40</v>
      </c>
      <c r="J6" s="57" t="str">
        <f>+'[9]Clasificación '!J4</f>
        <v>EXTREMA</v>
      </c>
      <c r="K6" s="46" t="s">
        <v>122</v>
      </c>
      <c r="L6" s="43">
        <v>2</v>
      </c>
      <c r="M6" s="43">
        <v>10</v>
      </c>
      <c r="N6" s="43">
        <f>+L6*M6</f>
        <v>20</v>
      </c>
      <c r="O6" s="66" t="str">
        <f>+'[9]Clasificación '!J5</f>
        <v>ALTA</v>
      </c>
      <c r="P6" s="43" t="s">
        <v>41</v>
      </c>
      <c r="Q6" s="55" t="s">
        <v>105</v>
      </c>
      <c r="R6" s="55" t="s">
        <v>106</v>
      </c>
      <c r="S6" s="48">
        <v>43466</v>
      </c>
      <c r="T6" s="49">
        <v>43814</v>
      </c>
      <c r="U6" s="49" t="s">
        <v>107</v>
      </c>
      <c r="V6" s="116" t="s">
        <v>314</v>
      </c>
      <c r="W6" s="116" t="s">
        <v>315</v>
      </c>
      <c r="X6" s="115" t="s">
        <v>295</v>
      </c>
      <c r="Y6" s="115" t="s">
        <v>296</v>
      </c>
      <c r="Z6" s="115" t="s">
        <v>270</v>
      </c>
      <c r="AA6" s="115" t="s">
        <v>270</v>
      </c>
      <c r="AB6" s="50"/>
      <c r="AC6" s="50"/>
      <c r="AD6" s="50"/>
      <c r="AE6" s="50"/>
      <c r="AF6" s="50"/>
      <c r="AG6" s="50"/>
      <c r="AH6" s="50"/>
      <c r="AI6" s="50"/>
    </row>
    <row r="7" spans="1:35" ht="228.75" customHeight="1" x14ac:dyDescent="0.3">
      <c r="A7" s="53">
        <v>2</v>
      </c>
      <c r="B7" s="54" t="str">
        <f>+[9]Identificacion!B5</f>
        <v>GESTION DEL TALENTO HUMANO</v>
      </c>
      <c r="C7" s="54" t="str">
        <f>+[9]Identificacion!C5</f>
        <v>Gestionar el manejo del capital humano y la cultura organizacional de manera oportuna, a través de funcionarios competentes y comprometidos, mediante la generación de un ambiente laboral armónico en el cual el desempeño laboral sea eficiente. Así mismo, contribuir en el adecuado ejercicio de la función pública, adelantando los procesos disciplinarios, respecto a las conductas de los servidores y ex servidores públicos de la AGENCIA NACIONAL DE MINERÍA; como también, las actividades orientadas a prevenir y garantizar el buen funcionamiento de la gestión pública, salvaguardando el cumplimiento de los cometidos estatales de conformidad con las normas vigentes, permitiendo el cumplimiento de los objetivos institucionales de la Agencia Nacional de Minería.</v>
      </c>
      <c r="D7" s="54" t="str">
        <f>+[9]Identificacion!D5</f>
        <v>Presión para realizar nombramientos sin el cumplimiento de requisitos en la planta de personal</v>
      </c>
      <c r="E7" s="54" t="str">
        <f>+[9]Identificacion!E5</f>
        <v>Abuso de poder en la modificación del manual de funciones para beneficio de un tercero</v>
      </c>
      <c r="F7" s="54" t="str">
        <f>+[9]Identificacion!F5</f>
        <v>1. Investigaciones y sanciones por parte de los entes de control.    
2. Afectacion en la credibilidad y deteriodeo de la imagen institucional.</v>
      </c>
      <c r="G7" s="53">
        <f>+[9]Probabilidad!E15</f>
        <v>4</v>
      </c>
      <c r="H7" s="53">
        <f>+[9]Impacto!E44</f>
        <v>10</v>
      </c>
      <c r="I7" s="53">
        <f>+G7*H7</f>
        <v>40</v>
      </c>
      <c r="J7" s="57" t="str">
        <f>+'[9]Clasificación '!J4</f>
        <v>EXTREMA</v>
      </c>
      <c r="K7" s="65" t="s">
        <v>108</v>
      </c>
      <c r="L7" s="53">
        <v>2</v>
      </c>
      <c r="M7" s="53">
        <v>10</v>
      </c>
      <c r="N7" s="43">
        <f>+L7*M7</f>
        <v>20</v>
      </c>
      <c r="O7" s="58" t="str">
        <f>IF(AND(N7&gt;=0,N7&lt;=4),'[9]Clasificación '!$J$7,IF('Talento Humano'!N7&lt;=7,'[9]Clasificación '!$J$6,IF('Talento Humano'!N7&lt;=20,'[9]Clasificación '!$J$5,IF('Talento Humano'!N7&lt;=25,'[9]Clasificación '!$J$4))))</f>
        <v>ALTA</v>
      </c>
      <c r="P7" s="53" t="s">
        <v>41</v>
      </c>
      <c r="Q7" s="55" t="s">
        <v>109</v>
      </c>
      <c r="R7" s="55" t="s">
        <v>110</v>
      </c>
      <c r="S7" s="48">
        <v>43466</v>
      </c>
      <c r="T7" s="49">
        <v>43814</v>
      </c>
      <c r="U7" s="49" t="s">
        <v>107</v>
      </c>
      <c r="V7" s="116" t="s">
        <v>314</v>
      </c>
      <c r="W7" s="116" t="s">
        <v>316</v>
      </c>
      <c r="X7" s="115" t="s">
        <v>295</v>
      </c>
      <c r="Y7" s="115" t="s">
        <v>296</v>
      </c>
      <c r="Z7" s="115" t="s">
        <v>270</v>
      </c>
      <c r="AA7" s="115" t="s">
        <v>270</v>
      </c>
      <c r="AB7" s="50"/>
      <c r="AC7" s="50"/>
      <c r="AD7" s="50"/>
      <c r="AE7" s="50"/>
      <c r="AF7" s="50"/>
      <c r="AG7" s="50"/>
      <c r="AH7" s="50"/>
      <c r="AI7" s="50"/>
    </row>
    <row r="8" spans="1:35" ht="131.25" customHeight="1" x14ac:dyDescent="0.3">
      <c r="A8" s="185">
        <v>3</v>
      </c>
      <c r="B8" s="153" t="str">
        <f>+[9]Identificacion!B6</f>
        <v>GESTION DEL TALENTO HUMANO - CONTROL INTERNO DISCIPLINARIO</v>
      </c>
      <c r="C8" s="153" t="str">
        <f>+[9]Identificacion!C6</f>
        <v>Gestionar el manejo del capital humano y la cultura organizacional de manera oportuna, a través de funcionarios competentes y comprometidos, mediante la generación de un ambiente laboral armónico en el cual el desempeño laboral sea eficiente. Así mismo, contribuir en el adecuado ejercicio de la función pública, adelantando los procesos disciplinarios, respecto a las conductas de los servidores y ex servidores públicos de la AGENCIA NACIONAL DE MINERÍA; como también, las actividades orientadas a prevenir y garantizar el buen funcionamiento de la gestión pública, salvaguardando el cumplimiento de los cometidos estatales de conformidad con las normas vigentes, permitiendo el cumplimiento de los objetivos institucionales de la Agencia Nacional de Minería.</v>
      </c>
      <c r="D8" s="153" t="str">
        <f>+[9]Identificacion!D6</f>
        <v>1. La discrecionalidad en la toma de decisiones puede posibilitar que sean adoptadas de manera contraria a derecho, en beneficio propio o de terceros.                         
2. La presión externa o la necesidad, puede posibilitar que los servidores públicos que participan en el trámite de los procesos disciplinarios puedan incurrir en conductas contrarias a derecho, con fines de lucro. 
3. Existencia de conflictos de interés, a pesar de los cuales actúa el servidor público en un trámite determinado.</v>
      </c>
      <c r="E8" s="153" t="str">
        <f>+[9]Identificacion!E6</f>
        <v>Solicitar o aceptar dádivas o favores o cualquier otra clase de beneficio propio y de un tercero, por parte de los implicados, al evaluar las quejas, tramitar los procesos disciplinarios o tomar las decisiones de fondo.</v>
      </c>
      <c r="F8" s="153" t="str">
        <f>+[9]Identificacion!F6</f>
        <v>1. Comisión de una conducta disciplinaria y penal.</v>
      </c>
      <c r="G8" s="159">
        <v>3</v>
      </c>
      <c r="H8" s="159">
        <f>+[9]Impacto!E45</f>
        <v>11</v>
      </c>
      <c r="I8" s="53">
        <f>+G8*H8</f>
        <v>33</v>
      </c>
      <c r="J8" s="164" t="str">
        <f>+'[9]Clasificación '!J4</f>
        <v>EXTREMA</v>
      </c>
      <c r="K8" s="153" t="s">
        <v>111</v>
      </c>
      <c r="L8" s="159">
        <v>1</v>
      </c>
      <c r="M8" s="159">
        <v>11</v>
      </c>
      <c r="N8" s="43">
        <f>+L8*M8</f>
        <v>11</v>
      </c>
      <c r="O8" s="164" t="str">
        <f>+'[9]Clasificación '!J4</f>
        <v>EXTREMA</v>
      </c>
      <c r="P8" s="159" t="s">
        <v>41</v>
      </c>
      <c r="Q8" s="55" t="s">
        <v>250</v>
      </c>
      <c r="R8" s="55" t="s">
        <v>112</v>
      </c>
      <c r="S8" s="48">
        <v>43479</v>
      </c>
      <c r="T8" s="49">
        <v>43814</v>
      </c>
      <c r="U8" s="49" t="s">
        <v>251</v>
      </c>
      <c r="V8" s="218" t="s">
        <v>317</v>
      </c>
      <c r="W8" s="119" t="s">
        <v>318</v>
      </c>
      <c r="X8" s="115" t="s">
        <v>319</v>
      </c>
      <c r="Y8" s="156" t="s">
        <v>266</v>
      </c>
      <c r="Z8" s="153" t="s">
        <v>320</v>
      </c>
      <c r="AA8" s="153" t="s">
        <v>321</v>
      </c>
      <c r="AB8" s="50"/>
      <c r="AC8" s="50"/>
      <c r="AD8" s="50"/>
      <c r="AE8" s="50"/>
      <c r="AF8" s="50"/>
      <c r="AG8" s="50"/>
      <c r="AH8" s="50"/>
      <c r="AI8" s="50"/>
    </row>
    <row r="9" spans="1:35" ht="282.75" customHeight="1" x14ac:dyDescent="0.3">
      <c r="A9" s="194"/>
      <c r="B9" s="155"/>
      <c r="C9" s="155"/>
      <c r="D9" s="155"/>
      <c r="E9" s="155"/>
      <c r="F9" s="155"/>
      <c r="G9" s="161"/>
      <c r="H9" s="161"/>
      <c r="I9" s="53"/>
      <c r="J9" s="166"/>
      <c r="K9" s="155"/>
      <c r="L9" s="161"/>
      <c r="M9" s="161"/>
      <c r="N9" s="43"/>
      <c r="O9" s="166"/>
      <c r="P9" s="161"/>
      <c r="Q9" s="55" t="s">
        <v>113</v>
      </c>
      <c r="R9" s="55" t="s">
        <v>114</v>
      </c>
      <c r="S9" s="48">
        <v>43525</v>
      </c>
      <c r="T9" s="49">
        <v>43814</v>
      </c>
      <c r="U9" s="49" t="s">
        <v>251</v>
      </c>
      <c r="V9" s="219"/>
      <c r="W9" s="116" t="s">
        <v>322</v>
      </c>
      <c r="X9" s="116" t="s">
        <v>323</v>
      </c>
      <c r="Y9" s="158"/>
      <c r="Z9" s="155"/>
      <c r="AA9" s="155"/>
      <c r="AB9" s="50"/>
      <c r="AC9" s="50"/>
      <c r="AD9" s="50"/>
      <c r="AE9" s="50"/>
      <c r="AF9" s="50"/>
      <c r="AG9" s="50"/>
      <c r="AH9" s="50"/>
      <c r="AI9" s="50"/>
    </row>
    <row r="10" spans="1:35" ht="120.75" customHeight="1" x14ac:dyDescent="0.3">
      <c r="A10" s="152">
        <v>4</v>
      </c>
      <c r="B10" s="200" t="str">
        <f>+[9]Identificacion!B7</f>
        <v>GESTION DEL TALENTO HUMANO - CONTROL INTERNO DISCIPLINARIO</v>
      </c>
      <c r="C10" s="200" t="str">
        <f>+[9]Identificacion!C7</f>
        <v>Gestionar el manejo del capital humano y la cultura organizacional de manera oportuna, a través de funcionarios competentes y comprometidos, mediante la generación de un ambiente laboral armónico en el cual el desempeño laboral sea eficiente. Así mismo, contribuir en el adecuado ejercicio de la función pública, adelantando los procesos disciplinarios, respecto a las conductas de los servidores y ex servidores públicos de la AGENCIA NACIONAL DE MINERÍA; como también, las actividades orientadas a prevenir y garantizar el buen funcionamiento de la gestión pública, salvaguardando el cumplimiento de los cometidos estatales de conformidad con las normas vigentes, permitiendo el cumplimiento de los objetivos institucionales de la Agencia Nacional de Minería.</v>
      </c>
      <c r="D10" s="200" t="str">
        <f>+[9]Identificacion!D7</f>
        <v>El acceso a los expedientes  disciplinarios y a la información reservada contenida dentro de los mismos, puede posibilitar su uso indebido o propiciar una pérdida intencional de los documentos que lo componen, en beneficio propio o de un tercero.</v>
      </c>
      <c r="E10" s="200" t="str">
        <f>+[9]Identificacion!E7</f>
        <v>Violación de la reserva legal, dolosamente y en interés particular</v>
      </c>
      <c r="F10" s="200" t="str">
        <f>+[9]Identificacion!F7</f>
        <v>1. Comisión de una conducta disciplinaria y penal.</v>
      </c>
      <c r="G10" s="159">
        <v>3</v>
      </c>
      <c r="H10" s="159">
        <f>+[9]Impacto!E46</f>
        <v>11</v>
      </c>
      <c r="I10" s="53">
        <f>+G10*H10</f>
        <v>33</v>
      </c>
      <c r="J10" s="210" t="str">
        <f>+'[9]Clasificación '!J4</f>
        <v>EXTREMA</v>
      </c>
      <c r="K10" s="200" t="s">
        <v>115</v>
      </c>
      <c r="L10" s="151">
        <v>1</v>
      </c>
      <c r="M10" s="151">
        <v>11</v>
      </c>
      <c r="N10" s="53">
        <f>+L10*M10</f>
        <v>11</v>
      </c>
      <c r="O10" s="210" t="str">
        <f>+'[9]Clasificación '!J4</f>
        <v>EXTREMA</v>
      </c>
      <c r="P10" s="151" t="s">
        <v>41</v>
      </c>
      <c r="Q10" s="55" t="s">
        <v>116</v>
      </c>
      <c r="R10" s="55" t="s">
        <v>117</v>
      </c>
      <c r="S10" s="48">
        <v>43496</v>
      </c>
      <c r="T10" s="49">
        <v>43814</v>
      </c>
      <c r="U10" s="49" t="s">
        <v>251</v>
      </c>
      <c r="V10" s="116" t="s">
        <v>324</v>
      </c>
      <c r="W10" s="115" t="s">
        <v>325</v>
      </c>
      <c r="X10" s="115" t="s">
        <v>326</v>
      </c>
      <c r="Y10" s="156" t="s">
        <v>266</v>
      </c>
      <c r="Z10" s="153" t="s">
        <v>320</v>
      </c>
      <c r="AA10" s="153" t="s">
        <v>321</v>
      </c>
      <c r="AB10" s="50"/>
      <c r="AC10" s="50"/>
      <c r="AD10" s="50"/>
      <c r="AE10" s="50"/>
      <c r="AF10" s="50"/>
      <c r="AG10" s="50"/>
      <c r="AH10" s="50"/>
      <c r="AI10" s="50"/>
    </row>
    <row r="11" spans="1:35" ht="132" x14ac:dyDescent="0.3">
      <c r="A11" s="152"/>
      <c r="B11" s="200"/>
      <c r="C11" s="200"/>
      <c r="D11" s="200"/>
      <c r="E11" s="200"/>
      <c r="F11" s="200"/>
      <c r="G11" s="160"/>
      <c r="H11" s="160"/>
      <c r="I11" s="50"/>
      <c r="J11" s="210"/>
      <c r="K11" s="200"/>
      <c r="L11" s="151"/>
      <c r="M11" s="151"/>
      <c r="N11" s="50"/>
      <c r="O11" s="210"/>
      <c r="P11" s="151"/>
      <c r="Q11" s="55" t="s">
        <v>118</v>
      </c>
      <c r="R11" s="55" t="s">
        <v>119</v>
      </c>
      <c r="S11" s="48">
        <v>43496</v>
      </c>
      <c r="T11" s="49">
        <v>43814</v>
      </c>
      <c r="U11" s="49" t="s">
        <v>251</v>
      </c>
      <c r="V11" s="115" t="s">
        <v>327</v>
      </c>
      <c r="W11" s="116" t="s">
        <v>328</v>
      </c>
      <c r="X11" s="115" t="s">
        <v>329</v>
      </c>
      <c r="Y11" s="157"/>
      <c r="Z11" s="154"/>
      <c r="AA11" s="154"/>
      <c r="AB11" s="50"/>
      <c r="AC11" s="50"/>
      <c r="AD11" s="50"/>
      <c r="AE11" s="50"/>
      <c r="AF11" s="50"/>
      <c r="AG11" s="50"/>
      <c r="AH11" s="50"/>
      <c r="AI11" s="50"/>
    </row>
    <row r="12" spans="1:35" ht="66" x14ac:dyDescent="0.3">
      <c r="A12" s="152"/>
      <c r="B12" s="200"/>
      <c r="C12" s="200"/>
      <c r="D12" s="200"/>
      <c r="E12" s="200"/>
      <c r="F12" s="200"/>
      <c r="G12" s="161"/>
      <c r="H12" s="161"/>
      <c r="I12" s="50"/>
      <c r="J12" s="210"/>
      <c r="K12" s="200"/>
      <c r="L12" s="151"/>
      <c r="M12" s="151"/>
      <c r="N12" s="50"/>
      <c r="O12" s="210"/>
      <c r="P12" s="151"/>
      <c r="Q12" s="55" t="s">
        <v>120</v>
      </c>
      <c r="R12" s="55" t="s">
        <v>121</v>
      </c>
      <c r="S12" s="48">
        <v>43496</v>
      </c>
      <c r="T12" s="49">
        <v>43814</v>
      </c>
      <c r="U12" s="49" t="s">
        <v>251</v>
      </c>
      <c r="V12" s="116" t="s">
        <v>330</v>
      </c>
      <c r="W12" s="116" t="s">
        <v>331</v>
      </c>
      <c r="X12" s="116" t="s">
        <v>332</v>
      </c>
      <c r="Y12" s="158"/>
      <c r="Z12" s="155"/>
      <c r="AA12" s="155"/>
      <c r="AB12" s="50"/>
      <c r="AC12" s="50"/>
      <c r="AD12" s="50"/>
      <c r="AE12" s="50"/>
      <c r="AF12" s="50"/>
      <c r="AG12" s="50"/>
      <c r="AH12" s="50"/>
      <c r="AI12" s="50"/>
    </row>
  </sheetData>
  <mergeCells count="46">
    <mergeCell ref="V8:V9"/>
    <mergeCell ref="Y8:Y9"/>
    <mergeCell ref="Z8:Z9"/>
    <mergeCell ref="AA8:AA9"/>
    <mergeCell ref="Y10:Y12"/>
    <mergeCell ref="Z10:Z12"/>
    <mergeCell ref="AA10:AA12"/>
    <mergeCell ref="AG1:AI2"/>
    <mergeCell ref="A3:F4"/>
    <mergeCell ref="A1:AD2"/>
    <mergeCell ref="Q3:U4"/>
    <mergeCell ref="V3:AA4"/>
    <mergeCell ref="AB3:AI4"/>
    <mergeCell ref="G3:J3"/>
    <mergeCell ref="L4:M4"/>
    <mergeCell ref="O4:P4"/>
    <mergeCell ref="L3:P3"/>
    <mergeCell ref="G4:J4"/>
    <mergeCell ref="M10:M12"/>
    <mergeCell ref="B8:B9"/>
    <mergeCell ref="C8:C9"/>
    <mergeCell ref="D8:D9"/>
    <mergeCell ref="E8:E9"/>
    <mergeCell ref="F8:F9"/>
    <mergeCell ref="L8:L9"/>
    <mergeCell ref="G10:G12"/>
    <mergeCell ref="H10:H12"/>
    <mergeCell ref="J10:J12"/>
    <mergeCell ref="K10:K12"/>
    <mergeCell ref="L10:L12"/>
    <mergeCell ref="A8:A9"/>
    <mergeCell ref="A10:A12"/>
    <mergeCell ref="M8:M9"/>
    <mergeCell ref="O8:O9"/>
    <mergeCell ref="P8:P9"/>
    <mergeCell ref="B10:B12"/>
    <mergeCell ref="C10:C12"/>
    <mergeCell ref="D10:D12"/>
    <mergeCell ref="E10:E12"/>
    <mergeCell ref="F10:F12"/>
    <mergeCell ref="O10:O12"/>
    <mergeCell ref="P10:P12"/>
    <mergeCell ref="G8:G9"/>
    <mergeCell ref="H8:H9"/>
    <mergeCell ref="J8:J9"/>
    <mergeCell ref="K8:K9"/>
  </mergeCells>
  <pageMargins left="0.70866141732283472" right="0.70866141732283472" top="0.74803149606299213" bottom="0.74803149606299213" header="0.31496062992125984" footer="0.31496062992125984"/>
  <pageSetup scale="40" orientation="landscape" r:id="rId1"/>
  <drawing r:id="rId2"/>
  <legacyDrawing r:id="rId3"/>
  <extLst>
    <ext xmlns:x14="http://schemas.microsoft.com/office/spreadsheetml/2009/9/main" uri="{78C0D931-6437-407d-A8EE-F0AAD7539E65}">
      <x14:conditionalFormattings>
        <x14:conditionalFormatting xmlns:xm="http://schemas.microsoft.com/office/excel/2006/main">
          <x14:cfRule type="containsText" priority="21" operator="containsText" id="{50763EB4-0F55-4426-A49B-76D7CF7C5CDB}">
            <xm:f>NOT(ISERROR(SEARCH('\PLANEACIÓN 2019\RIESGOS 2019\VERSIONES FINALES RIESGOS CORRUPCION 2019\[Mapa de Riesgos de Corrupcion Talento Humano 2019 Final.xlsx]Clasificación '!#REF!,J6)))</xm:f>
            <xm:f>'\PLANEACIÓN 2019\RIESGOS 2019\VERSIONES FINALES RIESGOS CORRUPCION 2019\[Mapa de Riesgos de Corrupcion Talento Humano 2019 Final.xlsx]Clasificación '!#REF!</xm:f>
            <x14:dxf>
              <fill>
                <patternFill>
                  <bgColor rgb="FFFF0000"/>
                </patternFill>
              </fill>
            </x14:dxf>
          </x14:cfRule>
          <x14:cfRule type="containsText" priority="22" operator="containsText" id="{3F1DBB45-E63F-43AC-94CC-2B020DDAF040}">
            <xm:f>NOT(ISERROR(SEARCH('\PLANEACIÓN 2019\RIESGOS 2019\VERSIONES FINALES RIESGOS CORRUPCION 2019\[Mapa de Riesgos de Corrupcion Talento Humano 2019 Final.xlsx]Clasificación '!#REF!,J6)))</xm:f>
            <xm:f>'\PLANEACIÓN 2019\RIESGOS 2019\VERSIONES FINALES RIESGOS CORRUPCION 2019\[Mapa de Riesgos de Corrupcion Talento Humano 2019 Final.xlsx]Clasificación '!#REF!</xm:f>
            <x14:dxf>
              <fill>
                <patternFill>
                  <bgColor rgb="FFFFC000"/>
                </patternFill>
              </fill>
            </x14:dxf>
          </x14:cfRule>
          <x14:cfRule type="containsText" priority="23" operator="containsText" id="{83895874-DD35-4702-B991-47DBE785B880}">
            <xm:f>NOT(ISERROR(SEARCH('\PLANEACIÓN 2019\RIESGOS 2019\VERSIONES FINALES RIESGOS CORRUPCION 2019\[Mapa de Riesgos de Corrupcion Talento Humano 2019 Final.xlsx]Clasificación '!#REF!,J6)))</xm:f>
            <xm:f>'\PLANEACIÓN 2019\RIESGOS 2019\VERSIONES FINALES RIESGOS CORRUPCION 2019\[Mapa de Riesgos de Corrupcion Talento Humano 2019 Final.xlsx]Clasificación '!#REF!</xm:f>
            <x14:dxf>
              <fill>
                <patternFill>
                  <bgColor rgb="FFFFFF00"/>
                </patternFill>
              </fill>
            </x14:dxf>
          </x14:cfRule>
          <x14:cfRule type="containsText" priority="24" operator="containsText" id="{19382080-A764-4BFC-84E6-60DA8806AAAC}">
            <xm:f>NOT(ISERROR(SEARCH('\PLANEACIÓN 2019\RIESGOS 2019\VERSIONES FINALES RIESGOS CORRUPCION 2019\[Mapa de Riesgos de Corrupcion Talento Humano 2019 Final.xlsx]Clasificación '!#REF!,J6)))</xm:f>
            <xm:f>'\PLANEACIÓN 2019\RIESGOS 2019\VERSIONES FINALES RIESGOS CORRUPCION 2019\[Mapa de Riesgos de Corrupcion Talento Humano 2019 Final.xlsx]Clasificación '!#REF!</xm:f>
            <x14:dxf>
              <fill>
                <patternFill>
                  <bgColor rgb="FF00B050"/>
                </patternFill>
              </fill>
            </x14:dxf>
          </x14:cfRule>
          <xm:sqref>J6</xm:sqref>
        </x14:conditionalFormatting>
        <x14:conditionalFormatting xmlns:xm="http://schemas.microsoft.com/office/excel/2006/main">
          <x14:cfRule type="containsText" priority="17" operator="containsText" id="{567FAA7A-DC9F-4E34-9AFE-91D88FC23342}">
            <xm:f>NOT(ISERROR(SEARCH('\PLANEACIÓN 2019\RIESGOS 2019\VERSIONES FINALES RIESGOS CORRUPCION 2019\[Mapa de Riesgos de Corrupcion Talento Humano 2019 Final.xlsx]Clasificación '!#REF!,O6)))</xm:f>
            <xm:f>'\PLANEACIÓN 2019\RIESGOS 2019\VERSIONES FINALES RIESGOS CORRUPCION 2019\[Mapa de Riesgos de Corrupcion Talento Humano 2019 Final.xlsx]Clasificación '!#REF!</xm:f>
            <x14:dxf>
              <fill>
                <patternFill>
                  <bgColor rgb="FFFF0000"/>
                </patternFill>
              </fill>
            </x14:dxf>
          </x14:cfRule>
          <x14:cfRule type="containsText" priority="18" operator="containsText" id="{DAE81608-94D7-4356-86B3-EB01F8ACE026}">
            <xm:f>NOT(ISERROR(SEARCH('\PLANEACIÓN 2019\RIESGOS 2019\VERSIONES FINALES RIESGOS CORRUPCION 2019\[Mapa de Riesgos de Corrupcion Talento Humano 2019 Final.xlsx]Clasificación '!#REF!,O6)))</xm:f>
            <xm:f>'\PLANEACIÓN 2019\RIESGOS 2019\VERSIONES FINALES RIESGOS CORRUPCION 2019\[Mapa de Riesgos de Corrupcion Talento Humano 2019 Final.xlsx]Clasificación '!#REF!</xm:f>
            <x14:dxf>
              <fill>
                <patternFill>
                  <bgColor rgb="FFFFC000"/>
                </patternFill>
              </fill>
            </x14:dxf>
          </x14:cfRule>
          <x14:cfRule type="containsText" priority="19" operator="containsText" id="{D73C798A-72D2-4D31-AF05-5F481A40C6F3}">
            <xm:f>NOT(ISERROR(SEARCH('\PLANEACIÓN 2019\RIESGOS 2019\VERSIONES FINALES RIESGOS CORRUPCION 2019\[Mapa de Riesgos de Corrupcion Talento Humano 2019 Final.xlsx]Clasificación '!#REF!,O6)))</xm:f>
            <xm:f>'\PLANEACIÓN 2019\RIESGOS 2019\VERSIONES FINALES RIESGOS CORRUPCION 2019\[Mapa de Riesgos de Corrupcion Talento Humano 2019 Final.xlsx]Clasificación '!#REF!</xm:f>
            <x14:dxf>
              <fill>
                <patternFill>
                  <bgColor rgb="FFFFFF00"/>
                </patternFill>
              </fill>
            </x14:dxf>
          </x14:cfRule>
          <x14:cfRule type="containsText" priority="20" operator="containsText" id="{783B14A8-3011-4CB9-BD32-D6728717EBC9}">
            <xm:f>NOT(ISERROR(SEARCH('\PLANEACIÓN 2019\RIESGOS 2019\VERSIONES FINALES RIESGOS CORRUPCION 2019\[Mapa de Riesgos de Corrupcion Talento Humano 2019 Final.xlsx]Clasificación '!#REF!,O6)))</xm:f>
            <xm:f>'\PLANEACIÓN 2019\RIESGOS 2019\VERSIONES FINALES RIESGOS CORRUPCION 2019\[Mapa de Riesgos de Corrupcion Talento Humano 2019 Final.xlsx]Clasificación '!#REF!</xm:f>
            <x14:dxf>
              <fill>
                <patternFill>
                  <bgColor rgb="FF00B050"/>
                </patternFill>
              </fill>
            </x14:dxf>
          </x14:cfRule>
          <xm:sqref>O6</xm:sqref>
        </x14:conditionalFormatting>
        <x14:conditionalFormatting xmlns:xm="http://schemas.microsoft.com/office/excel/2006/main">
          <x14:cfRule type="containsText" priority="13" operator="containsText" id="{642FAB23-ED16-4E88-9E95-0A601577CCCE}">
            <xm:f>NOT(ISERROR(SEARCH('\PLANEACIÓN 2019\RIESGOS 2019\VERSIONES FINALES RIESGOS CORRUPCION 2019\[Mapa de Riesgos de Corrupcion Talento Humano 2019 Final.xlsx]Clasificación '!#REF!,J7)))</xm:f>
            <xm:f>'\PLANEACIÓN 2019\RIESGOS 2019\VERSIONES FINALES RIESGOS CORRUPCION 2019\[Mapa de Riesgos de Corrupcion Talento Humano 2019 Final.xlsx]Clasificación '!#REF!</xm:f>
            <x14:dxf>
              <fill>
                <patternFill>
                  <bgColor rgb="FFFF0000"/>
                </patternFill>
              </fill>
            </x14:dxf>
          </x14:cfRule>
          <x14:cfRule type="containsText" priority="14" operator="containsText" id="{ED586A22-66DE-4CE6-BA95-3DC66930C7A4}">
            <xm:f>NOT(ISERROR(SEARCH('\PLANEACIÓN 2019\RIESGOS 2019\VERSIONES FINALES RIESGOS CORRUPCION 2019\[Mapa de Riesgos de Corrupcion Talento Humano 2019 Final.xlsx]Clasificación '!#REF!,J7)))</xm:f>
            <xm:f>'\PLANEACIÓN 2019\RIESGOS 2019\VERSIONES FINALES RIESGOS CORRUPCION 2019\[Mapa de Riesgos de Corrupcion Talento Humano 2019 Final.xlsx]Clasificación '!#REF!</xm:f>
            <x14:dxf>
              <fill>
                <patternFill>
                  <bgColor rgb="FFFFC000"/>
                </patternFill>
              </fill>
            </x14:dxf>
          </x14:cfRule>
          <x14:cfRule type="containsText" priority="15" operator="containsText" id="{F7352075-5986-44C9-8B9B-9DF4F008E9A6}">
            <xm:f>NOT(ISERROR(SEARCH('\PLANEACIÓN 2019\RIESGOS 2019\VERSIONES FINALES RIESGOS CORRUPCION 2019\[Mapa de Riesgos de Corrupcion Talento Humano 2019 Final.xlsx]Clasificación '!#REF!,J7)))</xm:f>
            <xm:f>'\PLANEACIÓN 2019\RIESGOS 2019\VERSIONES FINALES RIESGOS CORRUPCION 2019\[Mapa de Riesgos de Corrupcion Talento Humano 2019 Final.xlsx]Clasificación '!#REF!</xm:f>
            <x14:dxf>
              <fill>
                <patternFill>
                  <bgColor rgb="FFFFFF00"/>
                </patternFill>
              </fill>
            </x14:dxf>
          </x14:cfRule>
          <x14:cfRule type="containsText" priority="16" operator="containsText" id="{830DEC4B-9B32-4721-8E93-D54C6A544F79}">
            <xm:f>NOT(ISERROR(SEARCH('\PLANEACIÓN 2019\RIESGOS 2019\VERSIONES FINALES RIESGOS CORRUPCION 2019\[Mapa de Riesgos de Corrupcion Talento Humano 2019 Final.xlsx]Clasificación '!#REF!,J7)))</xm:f>
            <xm:f>'\PLANEACIÓN 2019\RIESGOS 2019\VERSIONES FINALES RIESGOS CORRUPCION 2019\[Mapa de Riesgos de Corrupcion Talento Humano 2019 Final.xlsx]Clasificación '!#REF!</xm:f>
            <x14:dxf>
              <fill>
                <patternFill>
                  <bgColor rgb="FF00B050"/>
                </patternFill>
              </fill>
            </x14:dxf>
          </x14:cfRule>
          <xm:sqref>J7</xm:sqref>
        </x14:conditionalFormatting>
        <x14:conditionalFormatting xmlns:xm="http://schemas.microsoft.com/office/excel/2006/main">
          <x14:cfRule type="containsText" priority="9" operator="containsText" id="{7FD9D8ED-5B5C-4C67-9001-8A77F3CDC33E}">
            <xm:f>NOT(ISERROR(SEARCH('\PLANEACIÓN 2019\RIESGOS 2019\VERSIONES FINALES RIESGOS CORRUPCION 2019\[Mapa de Riesgos de Corrupcion Talento Humano 2019 Final.xlsx]Clasificación '!#REF!,O7)))</xm:f>
            <xm:f>'\PLANEACIÓN 2019\RIESGOS 2019\VERSIONES FINALES RIESGOS CORRUPCION 2019\[Mapa de Riesgos de Corrupcion Talento Humano 2019 Final.xlsx]Clasificación '!#REF!</xm:f>
            <x14:dxf>
              <fill>
                <patternFill>
                  <bgColor rgb="FFFF0000"/>
                </patternFill>
              </fill>
            </x14:dxf>
          </x14:cfRule>
          <x14:cfRule type="containsText" priority="10" operator="containsText" id="{B3082C35-CFF0-40BF-A29C-32FD7676E7AE}">
            <xm:f>NOT(ISERROR(SEARCH('\PLANEACIÓN 2019\RIESGOS 2019\VERSIONES FINALES RIESGOS CORRUPCION 2019\[Mapa de Riesgos de Corrupcion Talento Humano 2019 Final.xlsx]Clasificación '!#REF!,O7)))</xm:f>
            <xm:f>'\PLANEACIÓN 2019\RIESGOS 2019\VERSIONES FINALES RIESGOS CORRUPCION 2019\[Mapa de Riesgos de Corrupcion Talento Humano 2019 Final.xlsx]Clasificación '!#REF!</xm:f>
            <x14:dxf>
              <fill>
                <patternFill>
                  <bgColor rgb="FFFFC000"/>
                </patternFill>
              </fill>
            </x14:dxf>
          </x14:cfRule>
          <x14:cfRule type="containsText" priority="11" operator="containsText" id="{E784F0E0-B8CF-4BE5-A2CB-2F2A8439C7A7}">
            <xm:f>NOT(ISERROR(SEARCH('\PLANEACIÓN 2019\RIESGOS 2019\VERSIONES FINALES RIESGOS CORRUPCION 2019\[Mapa de Riesgos de Corrupcion Talento Humano 2019 Final.xlsx]Clasificación '!#REF!,O7)))</xm:f>
            <xm:f>'\PLANEACIÓN 2019\RIESGOS 2019\VERSIONES FINALES RIESGOS CORRUPCION 2019\[Mapa de Riesgos de Corrupcion Talento Humano 2019 Final.xlsx]Clasificación '!#REF!</xm:f>
            <x14:dxf>
              <fill>
                <patternFill>
                  <bgColor rgb="FFFFFF00"/>
                </patternFill>
              </fill>
            </x14:dxf>
          </x14:cfRule>
          <x14:cfRule type="containsText" priority="12" operator="containsText" id="{433F259D-C168-4F0A-B80B-1871D4D61776}">
            <xm:f>NOT(ISERROR(SEARCH('\PLANEACIÓN 2019\RIESGOS 2019\VERSIONES FINALES RIESGOS CORRUPCION 2019\[Mapa de Riesgos de Corrupcion Talento Humano 2019 Final.xlsx]Clasificación '!#REF!,O7)))</xm:f>
            <xm:f>'\PLANEACIÓN 2019\RIESGOS 2019\VERSIONES FINALES RIESGOS CORRUPCION 2019\[Mapa de Riesgos de Corrupcion Talento Humano 2019 Final.xlsx]Clasificación '!#REF!</xm:f>
            <x14:dxf>
              <fill>
                <patternFill>
                  <bgColor rgb="FF00B050"/>
                </patternFill>
              </fill>
            </x14:dxf>
          </x14:cfRule>
          <xm:sqref>O7</xm:sqref>
        </x14:conditionalFormatting>
        <x14:conditionalFormatting xmlns:xm="http://schemas.microsoft.com/office/excel/2006/main">
          <x14:cfRule type="containsText" priority="5" operator="containsText" id="{1E2D5F58-9325-43CA-B1EE-7200947DCC1B}">
            <xm:f>NOT(ISERROR(SEARCH('\PLANEACIÓN 2019\RIESGOS 2019\VERSIONES FINALES RIESGOS CORRUPCION 2019\[Mapa de Riesgos de Corrupcion Talento Humano 2019 Final.xlsx]Clasificación '!#REF!,J8)))</xm:f>
            <xm:f>'\PLANEACIÓN 2019\RIESGOS 2019\VERSIONES FINALES RIESGOS CORRUPCION 2019\[Mapa de Riesgos de Corrupcion Talento Humano 2019 Final.xlsx]Clasificación '!#REF!</xm:f>
            <x14:dxf>
              <fill>
                <patternFill>
                  <bgColor rgb="FFFF0000"/>
                </patternFill>
              </fill>
            </x14:dxf>
          </x14:cfRule>
          <x14:cfRule type="containsText" priority="6" operator="containsText" id="{4412F357-CC21-4C5D-B1D7-F8E4DD086AA0}">
            <xm:f>NOT(ISERROR(SEARCH('\PLANEACIÓN 2019\RIESGOS 2019\VERSIONES FINALES RIESGOS CORRUPCION 2019\[Mapa de Riesgos de Corrupcion Talento Humano 2019 Final.xlsx]Clasificación '!#REF!,J8)))</xm:f>
            <xm:f>'\PLANEACIÓN 2019\RIESGOS 2019\VERSIONES FINALES RIESGOS CORRUPCION 2019\[Mapa de Riesgos de Corrupcion Talento Humano 2019 Final.xlsx]Clasificación '!#REF!</xm:f>
            <x14:dxf>
              <fill>
                <patternFill>
                  <bgColor rgb="FFFFC000"/>
                </patternFill>
              </fill>
            </x14:dxf>
          </x14:cfRule>
          <x14:cfRule type="containsText" priority="7" operator="containsText" id="{00697D48-CC6C-49EA-87C2-FD90C4D7CB98}">
            <xm:f>NOT(ISERROR(SEARCH('\PLANEACIÓN 2019\RIESGOS 2019\VERSIONES FINALES RIESGOS CORRUPCION 2019\[Mapa de Riesgos de Corrupcion Talento Humano 2019 Final.xlsx]Clasificación '!#REF!,J8)))</xm:f>
            <xm:f>'\PLANEACIÓN 2019\RIESGOS 2019\VERSIONES FINALES RIESGOS CORRUPCION 2019\[Mapa de Riesgos de Corrupcion Talento Humano 2019 Final.xlsx]Clasificación '!#REF!</xm:f>
            <x14:dxf>
              <fill>
                <patternFill>
                  <bgColor rgb="FFFFFF00"/>
                </patternFill>
              </fill>
            </x14:dxf>
          </x14:cfRule>
          <x14:cfRule type="containsText" priority="8" operator="containsText" id="{331B6D2A-8F70-47A4-994D-4FBA92D0B3C9}">
            <xm:f>NOT(ISERROR(SEARCH('\PLANEACIÓN 2019\RIESGOS 2019\VERSIONES FINALES RIESGOS CORRUPCION 2019\[Mapa de Riesgos de Corrupcion Talento Humano 2019 Final.xlsx]Clasificación '!#REF!,J8)))</xm:f>
            <xm:f>'\PLANEACIÓN 2019\RIESGOS 2019\VERSIONES FINALES RIESGOS CORRUPCION 2019\[Mapa de Riesgos de Corrupcion Talento Humano 2019 Final.xlsx]Clasificación '!#REF!</xm:f>
            <x14:dxf>
              <fill>
                <patternFill>
                  <bgColor rgb="FF00B050"/>
                </patternFill>
              </fill>
            </x14:dxf>
          </x14:cfRule>
          <xm:sqref>J8 J10</xm:sqref>
        </x14:conditionalFormatting>
        <x14:conditionalFormatting xmlns:xm="http://schemas.microsoft.com/office/excel/2006/main">
          <x14:cfRule type="containsText" priority="1" operator="containsText" id="{4EB80693-861E-4A47-8EED-B68BBEE9D22E}">
            <xm:f>NOT(ISERROR(SEARCH('\PLANEACIÓN 2019\RIESGOS 2019\VERSIONES FINALES RIESGOS CORRUPCION 2019\[Mapa de Riesgos de Corrupcion Talento Humano 2019 Final.xlsx]Clasificación '!#REF!,O8)))</xm:f>
            <xm:f>'\PLANEACIÓN 2019\RIESGOS 2019\VERSIONES FINALES RIESGOS CORRUPCION 2019\[Mapa de Riesgos de Corrupcion Talento Humano 2019 Final.xlsx]Clasificación '!#REF!</xm:f>
            <x14:dxf>
              <fill>
                <patternFill>
                  <bgColor rgb="FFFF0000"/>
                </patternFill>
              </fill>
            </x14:dxf>
          </x14:cfRule>
          <x14:cfRule type="containsText" priority="2" operator="containsText" id="{24098F09-7900-42D7-9AC6-27AF14435CC6}">
            <xm:f>NOT(ISERROR(SEARCH('\PLANEACIÓN 2019\RIESGOS 2019\VERSIONES FINALES RIESGOS CORRUPCION 2019\[Mapa de Riesgos de Corrupcion Talento Humano 2019 Final.xlsx]Clasificación '!#REF!,O8)))</xm:f>
            <xm:f>'\PLANEACIÓN 2019\RIESGOS 2019\VERSIONES FINALES RIESGOS CORRUPCION 2019\[Mapa de Riesgos de Corrupcion Talento Humano 2019 Final.xlsx]Clasificación '!#REF!</xm:f>
            <x14:dxf>
              <fill>
                <patternFill>
                  <bgColor rgb="FFFFC000"/>
                </patternFill>
              </fill>
            </x14:dxf>
          </x14:cfRule>
          <x14:cfRule type="containsText" priority="3" operator="containsText" id="{D8FCA4FF-F8B0-45AE-AB1B-774F9323BE61}">
            <xm:f>NOT(ISERROR(SEARCH('\PLANEACIÓN 2019\RIESGOS 2019\VERSIONES FINALES RIESGOS CORRUPCION 2019\[Mapa de Riesgos de Corrupcion Talento Humano 2019 Final.xlsx]Clasificación '!#REF!,O8)))</xm:f>
            <xm:f>'\PLANEACIÓN 2019\RIESGOS 2019\VERSIONES FINALES RIESGOS CORRUPCION 2019\[Mapa de Riesgos de Corrupcion Talento Humano 2019 Final.xlsx]Clasificación '!#REF!</xm:f>
            <x14:dxf>
              <fill>
                <patternFill>
                  <bgColor rgb="FFFFFF00"/>
                </patternFill>
              </fill>
            </x14:dxf>
          </x14:cfRule>
          <x14:cfRule type="containsText" priority="4" operator="containsText" id="{3002FA7C-13C0-4E2E-97FF-5B4A1A985DBB}">
            <xm:f>NOT(ISERROR(SEARCH('\PLANEACIÓN 2019\RIESGOS 2019\VERSIONES FINALES RIESGOS CORRUPCION 2019\[Mapa de Riesgos de Corrupcion Talento Humano 2019 Final.xlsx]Clasificación '!#REF!,O8)))</xm:f>
            <xm:f>'\PLANEACIÓN 2019\RIESGOS 2019\VERSIONES FINALES RIESGOS CORRUPCION 2019\[Mapa de Riesgos de Corrupcion Talento Humano 2019 Final.xlsx]Clasificación '!#REF!</xm:f>
            <x14:dxf>
              <fill>
                <patternFill>
                  <bgColor rgb="FF00B050"/>
                </patternFill>
              </fill>
            </x14:dxf>
          </x14:cfRule>
          <xm:sqref>O8 O10</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14:formula1>
            <xm:f>[9]Hoja1!#REF!</xm:f>
          </x14:formula1>
          <xm:sqref>AD6</xm:sqref>
        </x14:dataValidation>
        <x14:dataValidation type="list" allowBlank="1" showInputMessage="1" showErrorMessage="1">
          <x14:formula1>
            <xm:f>[9]Hoja1!#REF!</xm:f>
          </x14:formula1>
          <xm:sqref>AE6</xm:sqref>
        </x14:dataValidation>
      </x14:dataValidation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249977111117893"/>
  </sheetPr>
  <dimension ref="A1:AI12"/>
  <sheetViews>
    <sheetView view="pageBreakPreview" zoomScale="77" zoomScaleNormal="78" zoomScaleSheetLayoutView="77" workbookViewId="0">
      <selection sqref="A1:AD2"/>
    </sheetView>
  </sheetViews>
  <sheetFormatPr baseColWidth="10" defaultRowHeight="16.5" x14ac:dyDescent="0.3"/>
  <cols>
    <col min="1" max="1" width="6.7109375" style="1" customWidth="1"/>
    <col min="2" max="2" width="20.7109375" style="1" customWidth="1"/>
    <col min="3" max="3" width="37.5703125" style="1" customWidth="1"/>
    <col min="4" max="4" width="24.140625" style="1" customWidth="1"/>
    <col min="5" max="5" width="43.140625" style="1" customWidth="1"/>
    <col min="6" max="6" width="33.140625" style="1" customWidth="1"/>
    <col min="7" max="7" width="11.5703125" style="1" customWidth="1"/>
    <col min="8" max="8" width="13.42578125" style="1" customWidth="1"/>
    <col min="9" max="9" width="10.28515625" style="1" hidden="1" customWidth="1"/>
    <col min="10" max="10" width="13.85546875" style="1" customWidth="1"/>
    <col min="11" max="11" width="47.85546875" style="1" customWidth="1"/>
    <col min="12" max="13" width="11.85546875" style="1" customWidth="1"/>
    <col min="14" max="14" width="11.85546875" style="1" hidden="1" customWidth="1"/>
    <col min="15" max="15" width="15" style="1" customWidth="1"/>
    <col min="16" max="16" width="11.85546875" style="1" customWidth="1"/>
    <col min="17" max="17" width="43.7109375" style="1" customWidth="1"/>
    <col min="18" max="18" width="34.85546875" style="1" customWidth="1"/>
    <col min="19" max="19" width="14" style="1" customWidth="1"/>
    <col min="20" max="21" width="15.85546875" style="1" customWidth="1"/>
    <col min="22" max="23" width="33.28515625" style="1" customWidth="1"/>
    <col min="24" max="25" width="15.85546875" style="1" customWidth="1"/>
    <col min="26" max="26" width="23.85546875" style="1" customWidth="1"/>
    <col min="27" max="27" width="20.42578125" style="1" customWidth="1"/>
    <col min="28" max="28" width="29.85546875" style="1" hidden="1" customWidth="1"/>
    <col min="29" max="29" width="35" style="1" hidden="1" customWidth="1"/>
    <col min="30" max="30" width="27.5703125" style="1" hidden="1" customWidth="1"/>
    <col min="31" max="31" width="18.5703125" style="1" hidden="1" customWidth="1"/>
    <col min="32" max="32" width="20.85546875" style="1" hidden="1" customWidth="1"/>
    <col min="33" max="33" width="22.28515625" style="1" hidden="1" customWidth="1"/>
    <col min="34" max="34" width="12.140625" style="1" hidden="1" customWidth="1"/>
    <col min="35" max="35" width="10.85546875" style="1" hidden="1" customWidth="1"/>
    <col min="36" max="16384" width="11.42578125" style="1"/>
  </cols>
  <sheetData>
    <row r="1" spans="1:35" ht="42.75" customHeight="1" x14ac:dyDescent="0.3">
      <c r="A1" s="135" t="s">
        <v>142</v>
      </c>
      <c r="B1" s="135"/>
      <c r="C1" s="135"/>
      <c r="D1" s="135"/>
      <c r="E1" s="135"/>
      <c r="F1" s="135"/>
      <c r="G1" s="135"/>
      <c r="H1" s="135"/>
      <c r="I1" s="135"/>
      <c r="J1" s="135"/>
      <c r="K1" s="135"/>
      <c r="L1" s="135"/>
      <c r="M1" s="135"/>
      <c r="N1" s="135"/>
      <c r="O1" s="135"/>
      <c r="P1" s="135"/>
      <c r="Q1" s="135"/>
      <c r="R1" s="135"/>
      <c r="S1" s="135"/>
      <c r="T1" s="135"/>
      <c r="U1" s="135"/>
      <c r="V1" s="135"/>
      <c r="W1" s="135"/>
      <c r="X1" s="135"/>
      <c r="Y1" s="135"/>
      <c r="Z1" s="135"/>
      <c r="AA1" s="135"/>
      <c r="AB1" s="135"/>
      <c r="AC1" s="135"/>
      <c r="AD1" s="136"/>
      <c r="AE1" s="63"/>
      <c r="AF1" s="63"/>
      <c r="AG1" s="137"/>
      <c r="AH1" s="138"/>
      <c r="AI1" s="139"/>
    </row>
    <row r="2" spans="1:35" ht="42.75" customHeight="1" x14ac:dyDescent="0.3">
      <c r="A2" s="135"/>
      <c r="B2" s="135"/>
      <c r="C2" s="135"/>
      <c r="D2" s="135"/>
      <c r="E2" s="135"/>
      <c r="F2" s="135"/>
      <c r="G2" s="135"/>
      <c r="H2" s="135"/>
      <c r="I2" s="135"/>
      <c r="J2" s="135"/>
      <c r="K2" s="135"/>
      <c r="L2" s="135"/>
      <c r="M2" s="135"/>
      <c r="N2" s="135"/>
      <c r="O2" s="135"/>
      <c r="P2" s="135"/>
      <c r="Q2" s="135"/>
      <c r="R2" s="135"/>
      <c r="S2" s="135"/>
      <c r="T2" s="135"/>
      <c r="U2" s="135"/>
      <c r="V2" s="135"/>
      <c r="W2" s="135"/>
      <c r="X2" s="135"/>
      <c r="Y2" s="135"/>
      <c r="Z2" s="135"/>
      <c r="AA2" s="135"/>
      <c r="AB2" s="135"/>
      <c r="AC2" s="135"/>
      <c r="AD2" s="136"/>
      <c r="AE2" s="64"/>
      <c r="AF2" s="64"/>
      <c r="AG2" s="140"/>
      <c r="AH2" s="141"/>
      <c r="AI2" s="142"/>
    </row>
    <row r="3" spans="1:35" ht="33.75" customHeight="1" x14ac:dyDescent="0.3">
      <c r="A3" s="143" t="s">
        <v>0</v>
      </c>
      <c r="B3" s="143"/>
      <c r="C3" s="143"/>
      <c r="D3" s="143"/>
      <c r="E3" s="143"/>
      <c r="F3" s="143"/>
      <c r="G3" s="144" t="s">
        <v>1</v>
      </c>
      <c r="H3" s="144"/>
      <c r="I3" s="144"/>
      <c r="J3" s="144"/>
      <c r="K3" s="40" t="s">
        <v>85</v>
      </c>
      <c r="L3" s="143" t="s">
        <v>2</v>
      </c>
      <c r="M3" s="143"/>
      <c r="N3" s="143"/>
      <c r="O3" s="143"/>
      <c r="P3" s="143"/>
      <c r="Q3" s="143" t="s">
        <v>3</v>
      </c>
      <c r="R3" s="143"/>
      <c r="S3" s="143"/>
      <c r="T3" s="143"/>
      <c r="U3" s="143"/>
      <c r="V3" s="145" t="s">
        <v>4</v>
      </c>
      <c r="W3" s="146"/>
      <c r="X3" s="146"/>
      <c r="Y3" s="146"/>
      <c r="Z3" s="146"/>
      <c r="AA3" s="147"/>
      <c r="AB3" s="145" t="s">
        <v>5</v>
      </c>
      <c r="AC3" s="146"/>
      <c r="AD3" s="146"/>
      <c r="AE3" s="146"/>
      <c r="AF3" s="146"/>
      <c r="AG3" s="146"/>
      <c r="AH3" s="146"/>
      <c r="AI3" s="147"/>
    </row>
    <row r="4" spans="1:35" ht="30" customHeight="1" x14ac:dyDescent="0.3">
      <c r="A4" s="143"/>
      <c r="B4" s="143"/>
      <c r="C4" s="143"/>
      <c r="D4" s="143"/>
      <c r="E4" s="143"/>
      <c r="F4" s="143"/>
      <c r="G4" s="144" t="s">
        <v>6</v>
      </c>
      <c r="H4" s="144"/>
      <c r="I4" s="144"/>
      <c r="J4" s="144"/>
      <c r="K4" s="40" t="s">
        <v>7</v>
      </c>
      <c r="L4" s="144" t="s">
        <v>8</v>
      </c>
      <c r="M4" s="144"/>
      <c r="N4" s="41"/>
      <c r="O4" s="144" t="s">
        <v>9</v>
      </c>
      <c r="P4" s="144"/>
      <c r="Q4" s="143"/>
      <c r="R4" s="143"/>
      <c r="S4" s="143"/>
      <c r="T4" s="143"/>
      <c r="U4" s="143"/>
      <c r="V4" s="148"/>
      <c r="W4" s="149"/>
      <c r="X4" s="149"/>
      <c r="Y4" s="149"/>
      <c r="Z4" s="149"/>
      <c r="AA4" s="150"/>
      <c r="AB4" s="148"/>
      <c r="AC4" s="149"/>
      <c r="AD4" s="149"/>
      <c r="AE4" s="149"/>
      <c r="AF4" s="149"/>
      <c r="AG4" s="149"/>
      <c r="AH4" s="149"/>
      <c r="AI4" s="150"/>
    </row>
    <row r="5" spans="1:35" s="42" customFormat="1" ht="96.75" customHeight="1" x14ac:dyDescent="0.3">
      <c r="A5" s="40" t="s">
        <v>10</v>
      </c>
      <c r="B5" s="40" t="s">
        <v>11</v>
      </c>
      <c r="C5" s="40" t="s">
        <v>12</v>
      </c>
      <c r="D5" s="40" t="s">
        <v>13</v>
      </c>
      <c r="E5" s="40" t="s">
        <v>14</v>
      </c>
      <c r="F5" s="40" t="s">
        <v>15</v>
      </c>
      <c r="G5" s="40" t="s">
        <v>16</v>
      </c>
      <c r="H5" s="40" t="s">
        <v>17</v>
      </c>
      <c r="I5" s="40" t="s">
        <v>18</v>
      </c>
      <c r="J5" s="40" t="s">
        <v>19</v>
      </c>
      <c r="K5" s="40" t="s">
        <v>20</v>
      </c>
      <c r="L5" s="40" t="s">
        <v>16</v>
      </c>
      <c r="M5" s="40" t="s">
        <v>17</v>
      </c>
      <c r="N5" s="40" t="s">
        <v>21</v>
      </c>
      <c r="O5" s="40" t="s">
        <v>22</v>
      </c>
      <c r="P5" s="40" t="s">
        <v>23</v>
      </c>
      <c r="Q5" s="40" t="s">
        <v>24</v>
      </c>
      <c r="R5" s="40" t="s">
        <v>25</v>
      </c>
      <c r="S5" s="40" t="s">
        <v>26</v>
      </c>
      <c r="T5" s="40" t="s">
        <v>27</v>
      </c>
      <c r="U5" s="40" t="s">
        <v>28</v>
      </c>
      <c r="V5" s="40" t="s">
        <v>29</v>
      </c>
      <c r="W5" s="40" t="s">
        <v>30</v>
      </c>
      <c r="X5" s="40" t="s">
        <v>31</v>
      </c>
      <c r="Y5" s="40" t="s">
        <v>32</v>
      </c>
      <c r="Z5" s="40" t="s">
        <v>33</v>
      </c>
      <c r="AA5" s="40" t="s">
        <v>34</v>
      </c>
      <c r="AB5" s="40" t="s">
        <v>35</v>
      </c>
      <c r="AC5" s="40" t="s">
        <v>36</v>
      </c>
      <c r="AD5" s="40" t="s">
        <v>37</v>
      </c>
      <c r="AE5" s="40" t="s">
        <v>32</v>
      </c>
      <c r="AF5" s="40" t="s">
        <v>33</v>
      </c>
      <c r="AG5" s="40" t="s">
        <v>34</v>
      </c>
      <c r="AH5" s="40" t="s">
        <v>38</v>
      </c>
      <c r="AI5" s="40" t="s">
        <v>39</v>
      </c>
    </row>
    <row r="6" spans="1:35" ht="116.25" customHeight="1" x14ac:dyDescent="0.3">
      <c r="A6" s="159">
        <v>1</v>
      </c>
      <c r="B6" s="185" t="str">
        <f>+[10]Identificacion!B4</f>
        <v>GESTIÓN JURÍDICA</v>
      </c>
      <c r="C6" s="153" t="str">
        <f>+[10]Identificacion!C4</f>
        <v>Asesorar, representar y coordinar en tematicas relacionadas con procesos judiciales y extrajudiciales a la Agencia Nacional de Mineria, a través del cumplimiento y aplicación de la normatividad vigente.</v>
      </c>
      <c r="D6" s="153" t="str">
        <f>+[10]Identificacion!D4</f>
        <v xml:space="preserve">1. Falta de principios y valores en el cumplimiento de la gestión
</v>
      </c>
      <c r="E6" s="153" t="str">
        <f>+[10]Identificacion!E4</f>
        <v xml:space="preserve">Emitir conceptos o proyectar lineamientos por parte de los abogados asesores de la ANM con la intención de favorecer a un tercero u obtener un interés propio </v>
      </c>
      <c r="F6" s="153" t="str">
        <f>+[10]Identificacion!F4</f>
        <v>Pérdida de imagen y de credibilidad por parte de sus clientes externos e internos.; emitir conceptos que no estén de acuerdo con la normatividad vigente; investigaciones y sanciones por parte de los entes de control.</v>
      </c>
      <c r="G6" s="159">
        <f>+[10]Probabilidad!E14</f>
        <v>1</v>
      </c>
      <c r="H6" s="159">
        <f>+[10]Impacto!E43</f>
        <v>11</v>
      </c>
      <c r="I6" s="43">
        <f>+G6*H6</f>
        <v>11</v>
      </c>
      <c r="J6" s="197" t="str">
        <f>IF(AND(I6&gt;=0,I6&lt;=3),'[10]Clasificación '!$J$7,IF(Juridica!I6&lt;=4,'[10]Clasificación '!$J$6,IF(Juridica!I6&lt;=14,'[10]Clasificación '!$J$5,IF(Juridica!I6&lt;=25,'[10]Clasificación '!$J$4))))</f>
        <v>ALTA</v>
      </c>
      <c r="K6" s="195" t="s">
        <v>124</v>
      </c>
      <c r="L6" s="159">
        <v>1</v>
      </c>
      <c r="M6" s="159">
        <v>11</v>
      </c>
      <c r="N6" s="43">
        <f>+L6*M6</f>
        <v>11</v>
      </c>
      <c r="O6" s="197" t="str">
        <f>IF(AND(N6&gt;=0,N6&lt;=4),'[10]Clasificación '!$J$7,IF(Juridica!N6&lt;=7,'[10]Clasificación '!$J$6,IF(Juridica!N6&lt;=14,'[10]Clasificación '!$J$5,IF(Juridica!N6&lt;=25,'[10]Clasificación '!$J$4))))</f>
        <v>ALTA</v>
      </c>
      <c r="P6" s="159" t="s">
        <v>41</v>
      </c>
      <c r="Q6" s="55" t="s">
        <v>125</v>
      </c>
      <c r="R6" s="55" t="s">
        <v>126</v>
      </c>
      <c r="S6" s="48">
        <v>43497</v>
      </c>
      <c r="T6" s="49">
        <v>43814</v>
      </c>
      <c r="U6" s="49" t="s">
        <v>127</v>
      </c>
      <c r="V6" s="116" t="s">
        <v>333</v>
      </c>
      <c r="W6" s="116" t="s">
        <v>334</v>
      </c>
      <c r="X6" s="115" t="s">
        <v>295</v>
      </c>
      <c r="Y6" s="115" t="s">
        <v>296</v>
      </c>
      <c r="Z6" s="115" t="s">
        <v>274</v>
      </c>
      <c r="AA6" s="115" t="s">
        <v>274</v>
      </c>
      <c r="AB6" s="50"/>
      <c r="AC6" s="50"/>
      <c r="AD6" s="50"/>
      <c r="AE6" s="50"/>
      <c r="AF6" s="50"/>
      <c r="AG6" s="50"/>
      <c r="AH6" s="50"/>
      <c r="AI6" s="50"/>
    </row>
    <row r="7" spans="1:35" ht="116.25" customHeight="1" x14ac:dyDescent="0.3">
      <c r="A7" s="161"/>
      <c r="B7" s="194"/>
      <c r="C7" s="155"/>
      <c r="D7" s="155"/>
      <c r="E7" s="155"/>
      <c r="F7" s="155"/>
      <c r="G7" s="161"/>
      <c r="H7" s="161"/>
      <c r="I7" s="43"/>
      <c r="J7" s="198"/>
      <c r="K7" s="196"/>
      <c r="L7" s="161"/>
      <c r="M7" s="161"/>
      <c r="N7" s="43"/>
      <c r="O7" s="198"/>
      <c r="P7" s="161"/>
      <c r="Q7" s="55" t="s">
        <v>128</v>
      </c>
      <c r="R7" s="55" t="s">
        <v>126</v>
      </c>
      <c r="S7" s="48">
        <v>43497</v>
      </c>
      <c r="T7" s="49">
        <v>43814</v>
      </c>
      <c r="U7" s="49" t="s">
        <v>127</v>
      </c>
      <c r="V7" s="116" t="s">
        <v>333</v>
      </c>
      <c r="W7" s="116" t="s">
        <v>334</v>
      </c>
      <c r="X7" s="115" t="s">
        <v>295</v>
      </c>
      <c r="Y7" s="115" t="s">
        <v>296</v>
      </c>
      <c r="Z7" s="115" t="s">
        <v>274</v>
      </c>
      <c r="AA7" s="115" t="s">
        <v>274</v>
      </c>
      <c r="AB7" s="50"/>
      <c r="AC7" s="50"/>
      <c r="AD7" s="50"/>
      <c r="AE7" s="50"/>
      <c r="AF7" s="50"/>
      <c r="AG7" s="50"/>
      <c r="AH7" s="50"/>
      <c r="AI7" s="50"/>
    </row>
    <row r="8" spans="1:35" ht="168.75" customHeight="1" x14ac:dyDescent="0.3">
      <c r="A8" s="43">
        <v>2</v>
      </c>
      <c r="B8" s="67" t="str">
        <f>+[10]Identificacion!B5</f>
        <v>GESTIÓN JURÍDICA</v>
      </c>
      <c r="C8" s="44" t="str">
        <f>+[10]Identificacion!C5</f>
        <v>Asesorar, representar y coordinar en tematicas relacionadas con procesos judiciales y extrajudiciales a la Agencia Nacional de Mineria, a través del cumplimiento y aplicación de la normatividad vigente.</v>
      </c>
      <c r="D8" s="44" t="str">
        <f>+[10]Identificacion!D5</f>
        <v>1. Falencias en el sistema de información que genere alertas 
2. Falta de principios y valores en el cumplimiento de la gestión
3. Lucro</v>
      </c>
      <c r="E8" s="44" t="str">
        <f>+[10]Identificacion!E5</f>
        <v xml:space="preserve">Omitir y/o retardar el cobro de las obligaciones ocasionando el vencimiento de términos en los procesos de cobro coactivo así como omitir y/o retardar la ejecución de medidas cautelares  para favorecimiento propio de un tercero.
</v>
      </c>
      <c r="F8" s="44" t="str">
        <f>+[10]Identificacion!F5</f>
        <v>1. Detrimento Patrimonial 
2. Pérdida de imagen y de credibilidad por parte de sus clientes externos e internos.
3. Investigaciones y sanciones por parte de los entes de control.</v>
      </c>
      <c r="G8" s="43">
        <f>+[10]Probabilidad!E15</f>
        <v>1</v>
      </c>
      <c r="H8" s="43">
        <f>+[10]Impacto!E44</f>
        <v>14</v>
      </c>
      <c r="I8" s="43">
        <f>+G8*H8</f>
        <v>14</v>
      </c>
      <c r="J8" s="66" t="str">
        <f>IF(AND(I8&gt;=0,I8&lt;=4),'[10]Clasificación '!$J$7,IF(Juridica!I8&lt;=7,'[10]Clasificación '!$J$6,IF(Juridica!I8&lt;=14,'[10]Clasificación '!$J$5,IF(Juridica!I8&lt;=25,'[10]Clasificación '!$J$4))))</f>
        <v>ALTA</v>
      </c>
      <c r="K8" s="46" t="s">
        <v>129</v>
      </c>
      <c r="L8" s="43">
        <v>1</v>
      </c>
      <c r="M8" s="43">
        <v>14</v>
      </c>
      <c r="N8" s="43">
        <f>+L8*M8</f>
        <v>14</v>
      </c>
      <c r="O8" s="66" t="str">
        <f>IF(AND(N8&gt;=0,N8&lt;=4),'[10]Clasificación '!$J$7,IF(Juridica!N8&lt;=7,'[10]Clasificación '!$J$6,IF(Juridica!N8&lt;=14,'[10]Clasificación '!$J$5,IF(Juridica!N8&lt;=25,'[10]Clasificación '!$J$4))))</f>
        <v>ALTA</v>
      </c>
      <c r="P8" s="43" t="s">
        <v>41</v>
      </c>
      <c r="Q8" s="55" t="s">
        <v>130</v>
      </c>
      <c r="R8" s="55" t="s">
        <v>131</v>
      </c>
      <c r="S8" s="48">
        <v>43497</v>
      </c>
      <c r="T8" s="49">
        <v>43814</v>
      </c>
      <c r="U8" s="49" t="s">
        <v>132</v>
      </c>
      <c r="V8" s="116" t="s">
        <v>335</v>
      </c>
      <c r="W8" s="116" t="s">
        <v>336</v>
      </c>
      <c r="X8" s="115" t="s">
        <v>295</v>
      </c>
      <c r="Y8" s="115" t="s">
        <v>296</v>
      </c>
      <c r="Z8" s="115" t="s">
        <v>274</v>
      </c>
      <c r="AA8" s="115" t="s">
        <v>274</v>
      </c>
      <c r="AB8" s="50"/>
      <c r="AC8" s="50"/>
      <c r="AD8" s="50"/>
      <c r="AE8" s="50"/>
      <c r="AF8" s="50"/>
      <c r="AG8" s="50"/>
      <c r="AH8" s="50"/>
      <c r="AI8" s="50"/>
    </row>
    <row r="9" spans="1:35" ht="116.25" customHeight="1" x14ac:dyDescent="0.3">
      <c r="A9" s="159">
        <v>3</v>
      </c>
      <c r="B9" s="185" t="str">
        <f>+[10]Identificacion!B6</f>
        <v>GESTIÓN JURÍDICA</v>
      </c>
      <c r="C9" s="153" t="str">
        <f>+[10]Identificacion!C6</f>
        <v>Asesorar, representar y coordinar en tematicas relacionadas con procesos judiciales y extrajudiciales a la Agencia Nacional de Mineria, a través del cumplimiento y aplicación de la normatividad vigente.</v>
      </c>
      <c r="D9" s="153" t="str">
        <f>+[10]Identificacion!D6</f>
        <v>1. Falta de principios y valores en el cumplimiento de la gestión
2. Lucro</v>
      </c>
      <c r="E9" s="153" t="str">
        <f>+[10]Identificacion!E6</f>
        <v xml:space="preserve">Retardar, omitir, malversar y/o tergiversar la información necesaria para ejercer la adecuada defensa judicial de la ANM con la intención de favorecer a un tercero u obtener un interés propio </v>
      </c>
      <c r="F9" s="153" t="str">
        <f>+[10]Identificacion!F6</f>
        <v xml:space="preserve">1. Fallos en contra de los intereses de la entidad
2. Posible detrimento Patrimonial, 
3. Investigaciones y sanciones por parte de los entes de control.
</v>
      </c>
      <c r="G9" s="159">
        <f>+[10]Probabilidad!E16</f>
        <v>1</v>
      </c>
      <c r="H9" s="159">
        <f>+[10]Impacto!E45</f>
        <v>13</v>
      </c>
      <c r="I9" s="68">
        <f>+G9*H9</f>
        <v>13</v>
      </c>
      <c r="J9" s="197" t="str">
        <f>IF(AND(I9&gt;=0,I9&lt;=4),'[10]Clasificación '!$J$7,IF(Juridica!I9&lt;=7,'[10]Clasificación '!$J$6,IF(Juridica!I9&lt;=14,'[10]Clasificación '!$J$5,IF(Juridica!I9&lt;=25,'[10]Clasificación '!$J$4))))</f>
        <v>ALTA</v>
      </c>
      <c r="K9" s="195" t="s">
        <v>133</v>
      </c>
      <c r="L9" s="159">
        <v>1</v>
      </c>
      <c r="M9" s="159">
        <v>13</v>
      </c>
      <c r="N9" s="68">
        <f>+L9*M9</f>
        <v>13</v>
      </c>
      <c r="O9" s="197" t="str">
        <f>IF(AND(N9&gt;=0,N9&lt;=4),'[10]Clasificación '!$J$7,IF(Juridica!N9&lt;=7,'[10]Clasificación '!$J$6,IF(Juridica!N9&lt;=14,'[10]Clasificación '!$J$5,IF(Juridica!N9&lt;=25,'[10]Clasificación '!$J$4))))</f>
        <v>ALTA</v>
      </c>
      <c r="P9" s="159" t="s">
        <v>41</v>
      </c>
      <c r="Q9" s="55" t="s">
        <v>134</v>
      </c>
      <c r="R9" s="55" t="s">
        <v>135</v>
      </c>
      <c r="S9" s="48">
        <v>43497</v>
      </c>
      <c r="T9" s="49">
        <v>43814</v>
      </c>
      <c r="U9" s="49" t="s">
        <v>136</v>
      </c>
      <c r="V9" s="116" t="s">
        <v>337</v>
      </c>
      <c r="W9" s="116" t="s">
        <v>338</v>
      </c>
      <c r="X9" s="115" t="s">
        <v>295</v>
      </c>
      <c r="Y9" s="115" t="s">
        <v>296</v>
      </c>
      <c r="Z9" s="115" t="s">
        <v>274</v>
      </c>
      <c r="AA9" s="115" t="s">
        <v>274</v>
      </c>
      <c r="AB9" s="50"/>
      <c r="AC9" s="50"/>
      <c r="AD9" s="50"/>
      <c r="AE9" s="50"/>
      <c r="AF9" s="50"/>
      <c r="AG9" s="50"/>
      <c r="AH9" s="50"/>
      <c r="AI9" s="50"/>
    </row>
    <row r="10" spans="1:35" ht="116.25" customHeight="1" x14ac:dyDescent="0.3">
      <c r="A10" s="160"/>
      <c r="B10" s="186"/>
      <c r="C10" s="154"/>
      <c r="D10" s="154"/>
      <c r="E10" s="154"/>
      <c r="F10" s="154"/>
      <c r="G10" s="160"/>
      <c r="H10" s="160"/>
      <c r="I10" s="69"/>
      <c r="J10" s="220"/>
      <c r="K10" s="209"/>
      <c r="L10" s="160"/>
      <c r="M10" s="160"/>
      <c r="N10" s="69"/>
      <c r="O10" s="220"/>
      <c r="P10" s="160"/>
      <c r="Q10" s="46" t="s">
        <v>137</v>
      </c>
      <c r="R10" s="46" t="s">
        <v>135</v>
      </c>
      <c r="S10" s="70">
        <v>43497</v>
      </c>
      <c r="T10" s="71">
        <v>43814</v>
      </c>
      <c r="U10" s="71" t="s">
        <v>136</v>
      </c>
      <c r="V10" s="116" t="s">
        <v>337</v>
      </c>
      <c r="W10" s="116" t="s">
        <v>338</v>
      </c>
      <c r="X10" s="115" t="s">
        <v>295</v>
      </c>
      <c r="Y10" s="115" t="s">
        <v>296</v>
      </c>
      <c r="Z10" s="115" t="s">
        <v>274</v>
      </c>
      <c r="AA10" s="115" t="s">
        <v>274</v>
      </c>
      <c r="AB10" s="72"/>
      <c r="AC10" s="72"/>
      <c r="AD10" s="72"/>
      <c r="AE10" s="72"/>
      <c r="AF10" s="72"/>
      <c r="AG10" s="72"/>
      <c r="AH10" s="72"/>
      <c r="AI10" s="72"/>
    </row>
    <row r="11" spans="1:35" ht="116.25" customHeight="1" x14ac:dyDescent="0.3">
      <c r="A11" s="151">
        <v>4</v>
      </c>
      <c r="B11" s="152" t="str">
        <f>+[10]Identificacion!B7</f>
        <v>GESTIÓN JURÍDICA</v>
      </c>
      <c r="C11" s="200" t="str">
        <f>+[10]Identificacion!C7</f>
        <v>Asesorar, representar y coordinar en tematicas relacionadas con procesos judiciales y extrajudiciales a la Agencia Nacional de Mineria, a través del cumplimiento y aplicación de la normatividad vigente.</v>
      </c>
      <c r="D11" s="200" t="str">
        <f>+[10]Identificacion!D7</f>
        <v>1. Falta de principios y valores en el cumplimiento de la gestión
2. Lucro</v>
      </c>
      <c r="E11" s="200" t="str">
        <f>+[10]Identificacion!E7</f>
        <v xml:space="preserve">Destruir, ocultar, desaparecer, adulterar y/o usar indebidamente los documentos que conforman el expediente de los procesos de la dependencia por parte de quien tenga el acceso y/o la custodia con la intención de favorecer a un tercero u obtener un interés propio </v>
      </c>
      <c r="F11" s="200" t="str">
        <f>+[10]Identificacion!F7</f>
        <v>1. Imposibilidad de ejercer la debida defensa y gestión de procesos de cobro coactivo 
2. Posible fallos o actos administrativos  adversos a los intereses de la entidad 
3. Reconstrucción del título y el expediente por vía judical (A.A originales)
4. Investigaciones y sanciones por parte de los entes de control.</v>
      </c>
      <c r="G11" s="151">
        <f>+[10]Probabilidad!E17</f>
        <v>1</v>
      </c>
      <c r="H11" s="151">
        <f>+[10]Impacto!E46</f>
        <v>11</v>
      </c>
      <c r="I11" s="68">
        <f>+G11*H11</f>
        <v>11</v>
      </c>
      <c r="J11" s="203" t="str">
        <f>IF(AND(I11&gt;=0,I11&lt;=4),'[10]Clasificación '!$J$7,IF(Juridica!I11&lt;=7,'[10]Clasificación '!$J$6,IF(Juridica!I11&lt;=14,'[10]Clasificación '!$J$5,IF(Juridica!I11&lt;=25,'[10]Clasificación '!$J$4))))</f>
        <v>ALTA</v>
      </c>
      <c r="K11" s="211" t="s">
        <v>138</v>
      </c>
      <c r="L11" s="151">
        <v>1</v>
      </c>
      <c r="M11" s="151">
        <v>11</v>
      </c>
      <c r="N11" s="68">
        <f>+L11*M11</f>
        <v>11</v>
      </c>
      <c r="O11" s="203" t="str">
        <f>IF(AND(N11&gt;=0,N11&lt;=4),'[10]Clasificación '!$J$7,IF(Juridica!N11&lt;=7,'[10]Clasificación '!$J$6,IF(Juridica!N11&lt;=14,'[10]Clasificación '!$J$5,IF(Juridica!N11&lt;=25,'[10]Clasificación '!$J$4))))</f>
        <v>ALTA</v>
      </c>
      <c r="P11" s="151" t="s">
        <v>41</v>
      </c>
      <c r="Q11" s="55" t="s">
        <v>139</v>
      </c>
      <c r="R11" s="55" t="s">
        <v>140</v>
      </c>
      <c r="S11" s="48">
        <v>43497</v>
      </c>
      <c r="T11" s="49">
        <v>43814</v>
      </c>
      <c r="U11" s="49" t="s">
        <v>136</v>
      </c>
      <c r="V11" s="116" t="s">
        <v>339</v>
      </c>
      <c r="W11" s="116" t="s">
        <v>340</v>
      </c>
      <c r="X11" s="115" t="s">
        <v>295</v>
      </c>
      <c r="Y11" s="115" t="s">
        <v>296</v>
      </c>
      <c r="Z11" s="115" t="s">
        <v>274</v>
      </c>
      <c r="AA11" s="115" t="s">
        <v>274</v>
      </c>
      <c r="AB11" s="50"/>
      <c r="AC11" s="50"/>
      <c r="AD11" s="50"/>
      <c r="AE11" s="50"/>
      <c r="AF11" s="50"/>
      <c r="AG11" s="50"/>
      <c r="AH11" s="50"/>
      <c r="AI11" s="50"/>
    </row>
    <row r="12" spans="1:35" ht="116.25" customHeight="1" x14ac:dyDescent="0.3">
      <c r="A12" s="151"/>
      <c r="B12" s="152"/>
      <c r="C12" s="200"/>
      <c r="D12" s="200"/>
      <c r="E12" s="200"/>
      <c r="F12" s="200"/>
      <c r="G12" s="151"/>
      <c r="H12" s="151"/>
      <c r="I12" s="50"/>
      <c r="J12" s="203"/>
      <c r="K12" s="211"/>
      <c r="L12" s="151"/>
      <c r="M12" s="151"/>
      <c r="N12" s="50"/>
      <c r="O12" s="203"/>
      <c r="P12" s="151"/>
      <c r="Q12" s="55" t="s">
        <v>141</v>
      </c>
      <c r="R12" s="55" t="s">
        <v>140</v>
      </c>
      <c r="S12" s="48">
        <v>43497</v>
      </c>
      <c r="T12" s="49">
        <v>43814</v>
      </c>
      <c r="U12" s="49" t="s">
        <v>136</v>
      </c>
      <c r="V12" s="116" t="s">
        <v>339</v>
      </c>
      <c r="W12" s="116" t="s">
        <v>340</v>
      </c>
      <c r="X12" s="115" t="s">
        <v>295</v>
      </c>
      <c r="Y12" s="115" t="s">
        <v>296</v>
      </c>
      <c r="Z12" s="115" t="s">
        <v>274</v>
      </c>
      <c r="AA12" s="115" t="s">
        <v>274</v>
      </c>
      <c r="AB12" s="50"/>
      <c r="AC12" s="50"/>
      <c r="AD12" s="50"/>
      <c r="AE12" s="50"/>
      <c r="AF12" s="50"/>
      <c r="AG12" s="50"/>
      <c r="AH12" s="50"/>
      <c r="AI12" s="50"/>
    </row>
  </sheetData>
  <mergeCells count="53">
    <mergeCell ref="P11:P12"/>
    <mergeCell ref="H11:H12"/>
    <mergeCell ref="J11:J12"/>
    <mergeCell ref="K11:K12"/>
    <mergeCell ref="L11:L12"/>
    <mergeCell ref="M11:M12"/>
    <mergeCell ref="O11:O12"/>
    <mergeCell ref="M9:M10"/>
    <mergeCell ref="O9:O10"/>
    <mergeCell ref="P9:P10"/>
    <mergeCell ref="A11:A12"/>
    <mergeCell ref="B11:B12"/>
    <mergeCell ref="C11:C12"/>
    <mergeCell ref="D11:D12"/>
    <mergeCell ref="E11:E12"/>
    <mergeCell ref="F11:F12"/>
    <mergeCell ref="G11:G12"/>
    <mergeCell ref="F9:F10"/>
    <mergeCell ref="G9:G10"/>
    <mergeCell ref="H9:H10"/>
    <mergeCell ref="J9:J10"/>
    <mergeCell ref="K9:K10"/>
    <mergeCell ref="L9:L10"/>
    <mergeCell ref="K6:K7"/>
    <mergeCell ref="L6:L7"/>
    <mergeCell ref="M6:M7"/>
    <mergeCell ref="O6:O7"/>
    <mergeCell ref="P6:P7"/>
    <mergeCell ref="F6:F7"/>
    <mergeCell ref="G6:G7"/>
    <mergeCell ref="H6:H7"/>
    <mergeCell ref="J6:J7"/>
    <mergeCell ref="A9:A10"/>
    <mergeCell ref="B9:B10"/>
    <mergeCell ref="C9:C10"/>
    <mergeCell ref="D9:D10"/>
    <mergeCell ref="E9:E10"/>
    <mergeCell ref="A6:A7"/>
    <mergeCell ref="B6:B7"/>
    <mergeCell ref="C6:C7"/>
    <mergeCell ref="D6:D7"/>
    <mergeCell ref="E6:E7"/>
    <mergeCell ref="A1:AD2"/>
    <mergeCell ref="AG1:AI2"/>
    <mergeCell ref="A3:F4"/>
    <mergeCell ref="G3:J3"/>
    <mergeCell ref="L3:P3"/>
    <mergeCell ref="Q3:U4"/>
    <mergeCell ref="V3:AA4"/>
    <mergeCell ref="AB3:AI4"/>
    <mergeCell ref="G4:J4"/>
    <mergeCell ref="L4:M4"/>
    <mergeCell ref="O4:P4"/>
  </mergeCells>
  <pageMargins left="0.70866141732283472" right="0.70866141732283472" top="0.74803149606299213" bottom="0.74803149606299213" header="0.31496062992125984" footer="0.31496062992125984"/>
  <pageSetup scale="40" orientation="landscape" r:id="rId1"/>
  <drawing r:id="rId2"/>
  <legacyDrawing r:id="rId3"/>
  <extLst>
    <ext xmlns:x14="http://schemas.microsoft.com/office/spreadsheetml/2009/9/main" uri="{78C0D931-6437-407d-A8EE-F0AAD7539E65}">
      <x14:conditionalFormattings>
        <x14:conditionalFormatting xmlns:xm="http://schemas.microsoft.com/office/excel/2006/main">
          <x14:cfRule type="containsText" priority="21" operator="containsText" id="{1BB86340-0FAD-4339-8FCF-1C130F563F6E}">
            <xm:f>NOT(ISERROR(SEARCH('\PLANEACIÓN 2019\RIESGOS 2019\VERSIONES FINALES RIESGOS CORRUPCION 2019\[Mapa de Riesgos de Corrupcion Jurídica 2019 Final.xlsx]Clasificación '!#REF!,J6)))</xm:f>
            <xm:f>'\PLANEACIÓN 2019\RIESGOS 2019\VERSIONES FINALES RIESGOS CORRUPCION 2019\[Mapa de Riesgos de Corrupcion Jurídica 2019 Final.xlsx]Clasificación '!#REF!</xm:f>
            <x14:dxf>
              <fill>
                <patternFill>
                  <bgColor rgb="FFFF0000"/>
                </patternFill>
              </fill>
            </x14:dxf>
          </x14:cfRule>
          <x14:cfRule type="containsText" priority="22" operator="containsText" id="{65B2C9EF-1D5A-4969-939E-AAE5BD231B54}">
            <xm:f>NOT(ISERROR(SEARCH('\PLANEACIÓN 2019\RIESGOS 2019\VERSIONES FINALES RIESGOS CORRUPCION 2019\[Mapa de Riesgos de Corrupcion Jurídica 2019 Final.xlsx]Clasificación '!#REF!,J6)))</xm:f>
            <xm:f>'\PLANEACIÓN 2019\RIESGOS 2019\VERSIONES FINALES RIESGOS CORRUPCION 2019\[Mapa de Riesgos de Corrupcion Jurídica 2019 Final.xlsx]Clasificación '!#REF!</xm:f>
            <x14:dxf>
              <fill>
                <patternFill>
                  <bgColor rgb="FFFFC000"/>
                </patternFill>
              </fill>
            </x14:dxf>
          </x14:cfRule>
          <x14:cfRule type="containsText" priority="23" operator="containsText" id="{ADBBD2FA-C37B-41B9-B15D-9BA43A4A4E22}">
            <xm:f>NOT(ISERROR(SEARCH('\PLANEACIÓN 2019\RIESGOS 2019\VERSIONES FINALES RIESGOS CORRUPCION 2019\[Mapa de Riesgos de Corrupcion Jurídica 2019 Final.xlsx]Clasificación '!#REF!,J6)))</xm:f>
            <xm:f>'\PLANEACIÓN 2019\RIESGOS 2019\VERSIONES FINALES RIESGOS CORRUPCION 2019\[Mapa de Riesgos de Corrupcion Jurídica 2019 Final.xlsx]Clasificación '!#REF!</xm:f>
            <x14:dxf>
              <fill>
                <patternFill>
                  <bgColor rgb="FFFFFF00"/>
                </patternFill>
              </fill>
            </x14:dxf>
          </x14:cfRule>
          <x14:cfRule type="containsText" priority="24" operator="containsText" id="{2CF62067-0F29-423F-8EF2-ACA56ECCD93F}">
            <xm:f>NOT(ISERROR(SEARCH('\PLANEACIÓN 2019\RIESGOS 2019\VERSIONES FINALES RIESGOS CORRUPCION 2019\[Mapa de Riesgos de Corrupcion Jurídica 2019 Final.xlsx]Clasificación '!#REF!,J6)))</xm:f>
            <xm:f>'\PLANEACIÓN 2019\RIESGOS 2019\VERSIONES FINALES RIESGOS CORRUPCION 2019\[Mapa de Riesgos de Corrupcion Jurídica 2019 Final.xlsx]Clasificación '!#REF!</xm:f>
            <x14:dxf>
              <fill>
                <patternFill>
                  <bgColor rgb="FF00B050"/>
                </patternFill>
              </fill>
            </x14:dxf>
          </x14:cfRule>
          <xm:sqref>J6</xm:sqref>
        </x14:conditionalFormatting>
        <x14:conditionalFormatting xmlns:xm="http://schemas.microsoft.com/office/excel/2006/main">
          <x14:cfRule type="containsText" priority="17" operator="containsText" id="{626EBB83-030A-4E76-A860-822332DBA15F}">
            <xm:f>NOT(ISERROR(SEARCH('\PLANEACIÓN 2019\RIESGOS 2019\VERSIONES FINALES RIESGOS CORRUPCION 2019\[Mapa de Riesgos de Corrupcion Jurídica 2019 Final.xlsx]Clasificación '!#REF!,O6)))</xm:f>
            <xm:f>'\PLANEACIÓN 2019\RIESGOS 2019\VERSIONES FINALES RIESGOS CORRUPCION 2019\[Mapa de Riesgos de Corrupcion Jurídica 2019 Final.xlsx]Clasificación '!#REF!</xm:f>
            <x14:dxf>
              <fill>
                <patternFill>
                  <bgColor rgb="FFFF0000"/>
                </patternFill>
              </fill>
            </x14:dxf>
          </x14:cfRule>
          <x14:cfRule type="containsText" priority="18" operator="containsText" id="{F4930719-93CA-49A4-82DD-BED7C839270B}">
            <xm:f>NOT(ISERROR(SEARCH('\PLANEACIÓN 2019\RIESGOS 2019\VERSIONES FINALES RIESGOS CORRUPCION 2019\[Mapa de Riesgos de Corrupcion Jurídica 2019 Final.xlsx]Clasificación '!#REF!,O6)))</xm:f>
            <xm:f>'\PLANEACIÓN 2019\RIESGOS 2019\VERSIONES FINALES RIESGOS CORRUPCION 2019\[Mapa de Riesgos de Corrupcion Jurídica 2019 Final.xlsx]Clasificación '!#REF!</xm:f>
            <x14:dxf>
              <fill>
                <patternFill>
                  <bgColor rgb="FFFFC000"/>
                </patternFill>
              </fill>
            </x14:dxf>
          </x14:cfRule>
          <x14:cfRule type="containsText" priority="19" operator="containsText" id="{37E4F6C0-E077-466A-B8DC-524962F9A1BB}">
            <xm:f>NOT(ISERROR(SEARCH('\PLANEACIÓN 2019\RIESGOS 2019\VERSIONES FINALES RIESGOS CORRUPCION 2019\[Mapa de Riesgos de Corrupcion Jurídica 2019 Final.xlsx]Clasificación '!#REF!,O6)))</xm:f>
            <xm:f>'\PLANEACIÓN 2019\RIESGOS 2019\VERSIONES FINALES RIESGOS CORRUPCION 2019\[Mapa de Riesgos de Corrupcion Jurídica 2019 Final.xlsx]Clasificación '!#REF!</xm:f>
            <x14:dxf>
              <fill>
                <patternFill>
                  <bgColor rgb="FFFFFF00"/>
                </patternFill>
              </fill>
            </x14:dxf>
          </x14:cfRule>
          <x14:cfRule type="containsText" priority="20" operator="containsText" id="{EF616EE8-AD25-420F-A6D8-DF568E366B19}">
            <xm:f>NOT(ISERROR(SEARCH('\PLANEACIÓN 2019\RIESGOS 2019\VERSIONES FINALES RIESGOS CORRUPCION 2019\[Mapa de Riesgos de Corrupcion Jurídica 2019 Final.xlsx]Clasificación '!#REF!,O6)))</xm:f>
            <xm:f>'\PLANEACIÓN 2019\RIESGOS 2019\VERSIONES FINALES RIESGOS CORRUPCION 2019\[Mapa de Riesgos de Corrupcion Jurídica 2019 Final.xlsx]Clasificación '!#REF!</xm:f>
            <x14:dxf>
              <fill>
                <patternFill>
                  <bgColor rgb="FF00B050"/>
                </patternFill>
              </fill>
            </x14:dxf>
          </x14:cfRule>
          <xm:sqref>O6</xm:sqref>
        </x14:conditionalFormatting>
        <x14:conditionalFormatting xmlns:xm="http://schemas.microsoft.com/office/excel/2006/main">
          <x14:cfRule type="containsText" priority="13" operator="containsText" id="{363166C3-F4C0-455D-8A8D-7DA7788999E7}">
            <xm:f>NOT(ISERROR(SEARCH('\PLANEACIÓN 2019\RIESGOS 2019\VERSIONES FINALES RIESGOS CORRUPCION 2019\[Mapa de Riesgos de Corrupcion Jurídica 2019 Final.xlsx]Clasificación '!#REF!,J8)))</xm:f>
            <xm:f>'\PLANEACIÓN 2019\RIESGOS 2019\VERSIONES FINALES RIESGOS CORRUPCION 2019\[Mapa de Riesgos de Corrupcion Jurídica 2019 Final.xlsx]Clasificación '!#REF!</xm:f>
            <x14:dxf>
              <fill>
                <patternFill>
                  <bgColor rgb="FFFF0000"/>
                </patternFill>
              </fill>
            </x14:dxf>
          </x14:cfRule>
          <x14:cfRule type="containsText" priority="14" operator="containsText" id="{DD12D724-884F-4D01-A3B9-0C5C89C14735}">
            <xm:f>NOT(ISERROR(SEARCH('\PLANEACIÓN 2019\RIESGOS 2019\VERSIONES FINALES RIESGOS CORRUPCION 2019\[Mapa de Riesgos de Corrupcion Jurídica 2019 Final.xlsx]Clasificación '!#REF!,J8)))</xm:f>
            <xm:f>'\PLANEACIÓN 2019\RIESGOS 2019\VERSIONES FINALES RIESGOS CORRUPCION 2019\[Mapa de Riesgos de Corrupcion Jurídica 2019 Final.xlsx]Clasificación '!#REF!</xm:f>
            <x14:dxf>
              <fill>
                <patternFill>
                  <bgColor rgb="FFFFC000"/>
                </patternFill>
              </fill>
            </x14:dxf>
          </x14:cfRule>
          <x14:cfRule type="containsText" priority="15" operator="containsText" id="{01B96158-72AF-4486-B186-BB866E3C0E3F}">
            <xm:f>NOT(ISERROR(SEARCH('\PLANEACIÓN 2019\RIESGOS 2019\VERSIONES FINALES RIESGOS CORRUPCION 2019\[Mapa de Riesgos de Corrupcion Jurídica 2019 Final.xlsx]Clasificación '!#REF!,J8)))</xm:f>
            <xm:f>'\PLANEACIÓN 2019\RIESGOS 2019\VERSIONES FINALES RIESGOS CORRUPCION 2019\[Mapa de Riesgos de Corrupcion Jurídica 2019 Final.xlsx]Clasificación '!#REF!</xm:f>
            <x14:dxf>
              <fill>
                <patternFill>
                  <bgColor rgb="FFFFFF00"/>
                </patternFill>
              </fill>
            </x14:dxf>
          </x14:cfRule>
          <x14:cfRule type="containsText" priority="16" operator="containsText" id="{9D869097-126B-418C-8E5B-E77341DF7BBD}">
            <xm:f>NOT(ISERROR(SEARCH('\PLANEACIÓN 2019\RIESGOS 2019\VERSIONES FINALES RIESGOS CORRUPCION 2019\[Mapa de Riesgos de Corrupcion Jurídica 2019 Final.xlsx]Clasificación '!#REF!,J8)))</xm:f>
            <xm:f>'\PLANEACIÓN 2019\RIESGOS 2019\VERSIONES FINALES RIESGOS CORRUPCION 2019\[Mapa de Riesgos de Corrupcion Jurídica 2019 Final.xlsx]Clasificación '!#REF!</xm:f>
            <x14:dxf>
              <fill>
                <patternFill>
                  <bgColor rgb="FF00B050"/>
                </patternFill>
              </fill>
            </x14:dxf>
          </x14:cfRule>
          <xm:sqref>J8</xm:sqref>
        </x14:conditionalFormatting>
        <x14:conditionalFormatting xmlns:xm="http://schemas.microsoft.com/office/excel/2006/main">
          <x14:cfRule type="containsText" priority="9" operator="containsText" id="{9AC3BC15-F218-40FF-B3AE-38EBDCE9904C}">
            <xm:f>NOT(ISERROR(SEARCH('\PLANEACIÓN 2019\RIESGOS 2019\VERSIONES FINALES RIESGOS CORRUPCION 2019\[Mapa de Riesgos de Corrupcion Jurídica 2019 Final.xlsx]Clasificación '!#REF!,O8)))</xm:f>
            <xm:f>'\PLANEACIÓN 2019\RIESGOS 2019\VERSIONES FINALES RIESGOS CORRUPCION 2019\[Mapa de Riesgos de Corrupcion Jurídica 2019 Final.xlsx]Clasificación '!#REF!</xm:f>
            <x14:dxf>
              <fill>
                <patternFill>
                  <bgColor rgb="FFFF0000"/>
                </patternFill>
              </fill>
            </x14:dxf>
          </x14:cfRule>
          <x14:cfRule type="containsText" priority="10" operator="containsText" id="{786D544E-00AC-4FBE-A0D4-72BA075B8BB7}">
            <xm:f>NOT(ISERROR(SEARCH('\PLANEACIÓN 2019\RIESGOS 2019\VERSIONES FINALES RIESGOS CORRUPCION 2019\[Mapa de Riesgos de Corrupcion Jurídica 2019 Final.xlsx]Clasificación '!#REF!,O8)))</xm:f>
            <xm:f>'\PLANEACIÓN 2019\RIESGOS 2019\VERSIONES FINALES RIESGOS CORRUPCION 2019\[Mapa de Riesgos de Corrupcion Jurídica 2019 Final.xlsx]Clasificación '!#REF!</xm:f>
            <x14:dxf>
              <fill>
                <patternFill>
                  <bgColor rgb="FFFFC000"/>
                </patternFill>
              </fill>
            </x14:dxf>
          </x14:cfRule>
          <x14:cfRule type="containsText" priority="11" operator="containsText" id="{A6C466DB-C6E8-406D-AC4E-80CED43E91AA}">
            <xm:f>NOT(ISERROR(SEARCH('\PLANEACIÓN 2019\RIESGOS 2019\VERSIONES FINALES RIESGOS CORRUPCION 2019\[Mapa de Riesgos de Corrupcion Jurídica 2019 Final.xlsx]Clasificación '!#REF!,O8)))</xm:f>
            <xm:f>'\PLANEACIÓN 2019\RIESGOS 2019\VERSIONES FINALES RIESGOS CORRUPCION 2019\[Mapa de Riesgos de Corrupcion Jurídica 2019 Final.xlsx]Clasificación '!#REF!</xm:f>
            <x14:dxf>
              <fill>
                <patternFill>
                  <bgColor rgb="FFFFFF00"/>
                </patternFill>
              </fill>
            </x14:dxf>
          </x14:cfRule>
          <x14:cfRule type="containsText" priority="12" operator="containsText" id="{36AF314C-7241-4D36-8B09-9AB486C1A05F}">
            <xm:f>NOT(ISERROR(SEARCH('\PLANEACIÓN 2019\RIESGOS 2019\VERSIONES FINALES RIESGOS CORRUPCION 2019\[Mapa de Riesgos de Corrupcion Jurídica 2019 Final.xlsx]Clasificación '!#REF!,O8)))</xm:f>
            <xm:f>'\PLANEACIÓN 2019\RIESGOS 2019\VERSIONES FINALES RIESGOS CORRUPCION 2019\[Mapa de Riesgos de Corrupcion Jurídica 2019 Final.xlsx]Clasificación '!#REF!</xm:f>
            <x14:dxf>
              <fill>
                <patternFill>
                  <bgColor rgb="FF00B050"/>
                </patternFill>
              </fill>
            </x14:dxf>
          </x14:cfRule>
          <xm:sqref>O8</xm:sqref>
        </x14:conditionalFormatting>
        <x14:conditionalFormatting xmlns:xm="http://schemas.microsoft.com/office/excel/2006/main">
          <x14:cfRule type="containsText" priority="5" operator="containsText" id="{C360B0E5-6AA0-4C15-98A8-45136D255F76}">
            <xm:f>NOT(ISERROR(SEARCH('\PLANEACIÓN 2019\RIESGOS 2019\VERSIONES FINALES RIESGOS CORRUPCION 2019\[Mapa de Riesgos de Corrupcion Jurídica 2019 Final.xlsx]Clasificación '!#REF!,J9)))</xm:f>
            <xm:f>'\PLANEACIÓN 2019\RIESGOS 2019\VERSIONES FINALES RIESGOS CORRUPCION 2019\[Mapa de Riesgos de Corrupcion Jurídica 2019 Final.xlsx]Clasificación '!#REF!</xm:f>
            <x14:dxf>
              <fill>
                <patternFill>
                  <bgColor rgb="FFFF0000"/>
                </patternFill>
              </fill>
            </x14:dxf>
          </x14:cfRule>
          <x14:cfRule type="containsText" priority="6" operator="containsText" id="{60C37A9E-EFBE-4316-B6AE-03F6E3EE9A6E}">
            <xm:f>NOT(ISERROR(SEARCH('\PLANEACIÓN 2019\RIESGOS 2019\VERSIONES FINALES RIESGOS CORRUPCION 2019\[Mapa de Riesgos de Corrupcion Jurídica 2019 Final.xlsx]Clasificación '!#REF!,J9)))</xm:f>
            <xm:f>'\PLANEACIÓN 2019\RIESGOS 2019\VERSIONES FINALES RIESGOS CORRUPCION 2019\[Mapa de Riesgos de Corrupcion Jurídica 2019 Final.xlsx]Clasificación '!#REF!</xm:f>
            <x14:dxf>
              <fill>
                <patternFill>
                  <bgColor rgb="FFFFC000"/>
                </patternFill>
              </fill>
            </x14:dxf>
          </x14:cfRule>
          <x14:cfRule type="containsText" priority="7" operator="containsText" id="{75C9E5F4-4441-4895-AC18-0C83F90B6C64}">
            <xm:f>NOT(ISERROR(SEARCH('\PLANEACIÓN 2019\RIESGOS 2019\VERSIONES FINALES RIESGOS CORRUPCION 2019\[Mapa de Riesgos de Corrupcion Jurídica 2019 Final.xlsx]Clasificación '!#REF!,J9)))</xm:f>
            <xm:f>'\PLANEACIÓN 2019\RIESGOS 2019\VERSIONES FINALES RIESGOS CORRUPCION 2019\[Mapa de Riesgos de Corrupcion Jurídica 2019 Final.xlsx]Clasificación '!#REF!</xm:f>
            <x14:dxf>
              <fill>
                <patternFill>
                  <bgColor rgb="FFFFFF00"/>
                </patternFill>
              </fill>
            </x14:dxf>
          </x14:cfRule>
          <x14:cfRule type="containsText" priority="8" operator="containsText" id="{BD85F2E9-30CC-413D-B9EA-14FA6AA3DE18}">
            <xm:f>NOT(ISERROR(SEARCH('\PLANEACIÓN 2019\RIESGOS 2019\VERSIONES FINALES RIESGOS CORRUPCION 2019\[Mapa de Riesgos de Corrupcion Jurídica 2019 Final.xlsx]Clasificación '!#REF!,J9)))</xm:f>
            <xm:f>'\PLANEACIÓN 2019\RIESGOS 2019\VERSIONES FINALES RIESGOS CORRUPCION 2019\[Mapa de Riesgos de Corrupcion Jurídica 2019 Final.xlsx]Clasificación '!#REF!</xm:f>
            <x14:dxf>
              <fill>
                <patternFill>
                  <bgColor rgb="FF00B050"/>
                </patternFill>
              </fill>
            </x14:dxf>
          </x14:cfRule>
          <xm:sqref>J9 J11</xm:sqref>
        </x14:conditionalFormatting>
        <x14:conditionalFormatting xmlns:xm="http://schemas.microsoft.com/office/excel/2006/main">
          <x14:cfRule type="containsText" priority="1" operator="containsText" id="{5AD83561-0051-46E4-967C-EDC6488DE7CE}">
            <xm:f>NOT(ISERROR(SEARCH('\PLANEACIÓN 2019\RIESGOS 2019\VERSIONES FINALES RIESGOS CORRUPCION 2019\[Mapa de Riesgos de Corrupcion Jurídica 2019 Final.xlsx]Clasificación '!#REF!,O9)))</xm:f>
            <xm:f>'\PLANEACIÓN 2019\RIESGOS 2019\VERSIONES FINALES RIESGOS CORRUPCION 2019\[Mapa de Riesgos de Corrupcion Jurídica 2019 Final.xlsx]Clasificación '!#REF!</xm:f>
            <x14:dxf>
              <fill>
                <patternFill>
                  <bgColor rgb="FFFF0000"/>
                </patternFill>
              </fill>
            </x14:dxf>
          </x14:cfRule>
          <x14:cfRule type="containsText" priority="2" operator="containsText" id="{C7D02A94-F25E-437D-8405-5889EBF5B3C7}">
            <xm:f>NOT(ISERROR(SEARCH('\PLANEACIÓN 2019\RIESGOS 2019\VERSIONES FINALES RIESGOS CORRUPCION 2019\[Mapa de Riesgos de Corrupcion Jurídica 2019 Final.xlsx]Clasificación '!#REF!,O9)))</xm:f>
            <xm:f>'\PLANEACIÓN 2019\RIESGOS 2019\VERSIONES FINALES RIESGOS CORRUPCION 2019\[Mapa de Riesgos de Corrupcion Jurídica 2019 Final.xlsx]Clasificación '!#REF!</xm:f>
            <x14:dxf>
              <fill>
                <patternFill>
                  <bgColor rgb="FFFFC000"/>
                </patternFill>
              </fill>
            </x14:dxf>
          </x14:cfRule>
          <x14:cfRule type="containsText" priority="3" operator="containsText" id="{0B84B66C-EA91-4A16-B96C-5BD06D943922}">
            <xm:f>NOT(ISERROR(SEARCH('\PLANEACIÓN 2019\RIESGOS 2019\VERSIONES FINALES RIESGOS CORRUPCION 2019\[Mapa de Riesgos de Corrupcion Jurídica 2019 Final.xlsx]Clasificación '!#REF!,O9)))</xm:f>
            <xm:f>'\PLANEACIÓN 2019\RIESGOS 2019\VERSIONES FINALES RIESGOS CORRUPCION 2019\[Mapa de Riesgos de Corrupcion Jurídica 2019 Final.xlsx]Clasificación '!#REF!</xm:f>
            <x14:dxf>
              <fill>
                <patternFill>
                  <bgColor rgb="FFFFFF00"/>
                </patternFill>
              </fill>
            </x14:dxf>
          </x14:cfRule>
          <x14:cfRule type="containsText" priority="4" operator="containsText" id="{00E62660-461F-4CF4-929B-2FE16EB9A07F}">
            <xm:f>NOT(ISERROR(SEARCH('\PLANEACIÓN 2019\RIESGOS 2019\VERSIONES FINALES RIESGOS CORRUPCION 2019\[Mapa de Riesgos de Corrupcion Jurídica 2019 Final.xlsx]Clasificación '!#REF!,O9)))</xm:f>
            <xm:f>'\PLANEACIÓN 2019\RIESGOS 2019\VERSIONES FINALES RIESGOS CORRUPCION 2019\[Mapa de Riesgos de Corrupcion Jurídica 2019 Final.xlsx]Clasificación '!#REF!</xm:f>
            <x14:dxf>
              <fill>
                <patternFill>
                  <bgColor rgb="FF00B050"/>
                </patternFill>
              </fill>
            </x14:dxf>
          </x14:cfRule>
          <xm:sqref>O9 O11</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14:formula1>
            <xm:f>[10]Hoja1!#REF!</xm:f>
          </x14:formula1>
          <xm:sqref>AD6:AD10</xm:sqref>
        </x14:dataValidation>
        <x14:dataValidation type="list" allowBlank="1" showInputMessage="1" showErrorMessage="1">
          <x14:formula1>
            <xm:f>[10]Hoja1!#REF!</xm:f>
          </x14:formula1>
          <xm:sqref>AE6:AE10</xm:sqref>
        </x14:dataValidation>
      </x14:dataValidations>
    </ext>
  </extLs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249977111117893"/>
  </sheetPr>
  <dimension ref="A1:AI7"/>
  <sheetViews>
    <sheetView view="pageBreakPreview" zoomScale="77" zoomScaleNormal="78" zoomScaleSheetLayoutView="77" workbookViewId="0">
      <selection activeCell="A6" sqref="A6:A7"/>
    </sheetView>
  </sheetViews>
  <sheetFormatPr baseColWidth="10" defaultRowHeight="16.5" x14ac:dyDescent="0.3"/>
  <cols>
    <col min="1" max="1" width="6.7109375" style="1" customWidth="1"/>
    <col min="2" max="2" width="20.7109375" style="1" customWidth="1"/>
    <col min="3" max="3" width="20.42578125" style="1" customWidth="1"/>
    <col min="4" max="4" width="24.140625" style="1" customWidth="1"/>
    <col min="5" max="5" width="22.7109375" style="1" customWidth="1"/>
    <col min="6" max="6" width="33.140625" style="1" customWidth="1"/>
    <col min="7" max="7" width="11.5703125" style="1" customWidth="1"/>
    <col min="8" max="8" width="13.42578125" style="1" customWidth="1"/>
    <col min="9" max="9" width="10.28515625" style="1" hidden="1" customWidth="1"/>
    <col min="10" max="10" width="13.85546875" style="1" customWidth="1"/>
    <col min="11" max="11" width="47.85546875" style="1" customWidth="1"/>
    <col min="12" max="13" width="11.85546875" style="1" customWidth="1"/>
    <col min="14" max="14" width="11.85546875" style="1" hidden="1" customWidth="1"/>
    <col min="15" max="15" width="15" style="1" customWidth="1"/>
    <col min="16" max="16" width="11.85546875" style="1" customWidth="1"/>
    <col min="17" max="17" width="43.7109375" style="1" customWidth="1"/>
    <col min="18" max="18" width="25.140625" style="1" customWidth="1"/>
    <col min="19" max="19" width="14" style="1" customWidth="1"/>
    <col min="20" max="21" width="15.85546875" style="1" customWidth="1"/>
    <col min="22" max="23" width="57.5703125" style="1" customWidth="1"/>
    <col min="24" max="25" width="15.85546875" style="1" customWidth="1"/>
    <col min="26" max="26" width="23.85546875" style="1" customWidth="1"/>
    <col min="27" max="27" width="20.42578125" style="1" customWidth="1"/>
    <col min="28" max="28" width="29.85546875" style="1" hidden="1" customWidth="1"/>
    <col min="29" max="29" width="35" style="1" hidden="1" customWidth="1"/>
    <col min="30" max="30" width="27.5703125" style="1" hidden="1" customWidth="1"/>
    <col min="31" max="31" width="18.5703125" style="1" hidden="1" customWidth="1"/>
    <col min="32" max="32" width="20.85546875" style="1" hidden="1" customWidth="1"/>
    <col min="33" max="33" width="22.28515625" style="1" hidden="1" customWidth="1"/>
    <col min="34" max="34" width="12.140625" style="1" hidden="1" customWidth="1"/>
    <col min="35" max="35" width="10.85546875" style="1" hidden="1" customWidth="1"/>
    <col min="36" max="16384" width="11.42578125" style="1"/>
  </cols>
  <sheetData>
    <row r="1" spans="1:35" ht="42.75" customHeight="1" x14ac:dyDescent="0.3">
      <c r="A1" s="135" t="s">
        <v>148</v>
      </c>
      <c r="B1" s="135"/>
      <c r="C1" s="135"/>
      <c r="D1" s="135"/>
      <c r="E1" s="135"/>
      <c r="F1" s="135"/>
      <c r="G1" s="135"/>
      <c r="H1" s="135"/>
      <c r="I1" s="135"/>
      <c r="J1" s="135"/>
      <c r="K1" s="135"/>
      <c r="L1" s="135"/>
      <c r="M1" s="135"/>
      <c r="N1" s="135"/>
      <c r="O1" s="135"/>
      <c r="P1" s="135"/>
      <c r="Q1" s="135"/>
      <c r="R1" s="135"/>
      <c r="S1" s="135"/>
      <c r="T1" s="135"/>
      <c r="U1" s="135"/>
      <c r="V1" s="135"/>
      <c r="W1" s="135"/>
      <c r="X1" s="135"/>
      <c r="Y1" s="135"/>
      <c r="Z1" s="135"/>
      <c r="AA1" s="135"/>
      <c r="AB1" s="135"/>
      <c r="AC1" s="135"/>
      <c r="AD1" s="136"/>
      <c r="AE1" s="63"/>
      <c r="AF1" s="63"/>
      <c r="AG1" s="137"/>
      <c r="AH1" s="138"/>
      <c r="AI1" s="139"/>
    </row>
    <row r="2" spans="1:35" ht="42.75" customHeight="1" x14ac:dyDescent="0.3">
      <c r="A2" s="135"/>
      <c r="B2" s="135"/>
      <c r="C2" s="135"/>
      <c r="D2" s="135"/>
      <c r="E2" s="135"/>
      <c r="F2" s="135"/>
      <c r="G2" s="135"/>
      <c r="H2" s="135"/>
      <c r="I2" s="135"/>
      <c r="J2" s="135"/>
      <c r="K2" s="135"/>
      <c r="L2" s="135"/>
      <c r="M2" s="135"/>
      <c r="N2" s="135"/>
      <c r="O2" s="135"/>
      <c r="P2" s="135"/>
      <c r="Q2" s="135"/>
      <c r="R2" s="135"/>
      <c r="S2" s="135"/>
      <c r="T2" s="135"/>
      <c r="U2" s="135"/>
      <c r="V2" s="135"/>
      <c r="W2" s="135"/>
      <c r="X2" s="135"/>
      <c r="Y2" s="135"/>
      <c r="Z2" s="135"/>
      <c r="AA2" s="135"/>
      <c r="AB2" s="135"/>
      <c r="AC2" s="135"/>
      <c r="AD2" s="136"/>
      <c r="AE2" s="64"/>
      <c r="AF2" s="64"/>
      <c r="AG2" s="140"/>
      <c r="AH2" s="141"/>
      <c r="AI2" s="142"/>
    </row>
    <row r="3" spans="1:35" ht="33.75" customHeight="1" x14ac:dyDescent="0.3">
      <c r="A3" s="143" t="s">
        <v>0</v>
      </c>
      <c r="B3" s="143"/>
      <c r="C3" s="143"/>
      <c r="D3" s="143"/>
      <c r="E3" s="143"/>
      <c r="F3" s="143"/>
      <c r="G3" s="144" t="s">
        <v>1</v>
      </c>
      <c r="H3" s="144"/>
      <c r="I3" s="144"/>
      <c r="J3" s="144"/>
      <c r="K3" s="40" t="s">
        <v>85</v>
      </c>
      <c r="L3" s="143" t="s">
        <v>2</v>
      </c>
      <c r="M3" s="143"/>
      <c r="N3" s="143"/>
      <c r="O3" s="143"/>
      <c r="P3" s="143"/>
      <c r="Q3" s="143" t="s">
        <v>3</v>
      </c>
      <c r="R3" s="143"/>
      <c r="S3" s="143"/>
      <c r="T3" s="143"/>
      <c r="U3" s="143"/>
      <c r="V3" s="145" t="s">
        <v>4</v>
      </c>
      <c r="W3" s="146"/>
      <c r="X3" s="146"/>
      <c r="Y3" s="146"/>
      <c r="Z3" s="146"/>
      <c r="AA3" s="147"/>
      <c r="AB3" s="145" t="s">
        <v>5</v>
      </c>
      <c r="AC3" s="146"/>
      <c r="AD3" s="146"/>
      <c r="AE3" s="146"/>
      <c r="AF3" s="146"/>
      <c r="AG3" s="146"/>
      <c r="AH3" s="146"/>
      <c r="AI3" s="147"/>
    </row>
    <row r="4" spans="1:35" ht="30" customHeight="1" x14ac:dyDescent="0.3">
      <c r="A4" s="143"/>
      <c r="B4" s="143"/>
      <c r="C4" s="143"/>
      <c r="D4" s="143"/>
      <c r="E4" s="143"/>
      <c r="F4" s="143"/>
      <c r="G4" s="144" t="s">
        <v>6</v>
      </c>
      <c r="H4" s="144"/>
      <c r="I4" s="144"/>
      <c r="J4" s="144"/>
      <c r="K4" s="40" t="s">
        <v>7</v>
      </c>
      <c r="L4" s="144" t="s">
        <v>8</v>
      </c>
      <c r="M4" s="144"/>
      <c r="N4" s="41"/>
      <c r="O4" s="144" t="s">
        <v>9</v>
      </c>
      <c r="P4" s="144"/>
      <c r="Q4" s="143"/>
      <c r="R4" s="143"/>
      <c r="S4" s="143"/>
      <c r="T4" s="143"/>
      <c r="U4" s="143"/>
      <c r="V4" s="148"/>
      <c r="W4" s="149"/>
      <c r="X4" s="149"/>
      <c r="Y4" s="149"/>
      <c r="Z4" s="149"/>
      <c r="AA4" s="150"/>
      <c r="AB4" s="148"/>
      <c r="AC4" s="149"/>
      <c r="AD4" s="149"/>
      <c r="AE4" s="149"/>
      <c r="AF4" s="149"/>
      <c r="AG4" s="149"/>
      <c r="AH4" s="149"/>
      <c r="AI4" s="150"/>
    </row>
    <row r="5" spans="1:35" s="42" customFormat="1" ht="96.75" customHeight="1" x14ac:dyDescent="0.3">
      <c r="A5" s="40" t="s">
        <v>10</v>
      </c>
      <c r="B5" s="40" t="s">
        <v>11</v>
      </c>
      <c r="C5" s="40" t="s">
        <v>12</v>
      </c>
      <c r="D5" s="40" t="s">
        <v>13</v>
      </c>
      <c r="E5" s="40" t="s">
        <v>14</v>
      </c>
      <c r="F5" s="40" t="s">
        <v>15</v>
      </c>
      <c r="G5" s="40" t="s">
        <v>16</v>
      </c>
      <c r="H5" s="40" t="s">
        <v>17</v>
      </c>
      <c r="I5" s="40" t="s">
        <v>18</v>
      </c>
      <c r="J5" s="40" t="s">
        <v>19</v>
      </c>
      <c r="K5" s="40" t="s">
        <v>20</v>
      </c>
      <c r="L5" s="40" t="s">
        <v>16</v>
      </c>
      <c r="M5" s="40" t="s">
        <v>17</v>
      </c>
      <c r="N5" s="40" t="s">
        <v>21</v>
      </c>
      <c r="O5" s="40" t="s">
        <v>22</v>
      </c>
      <c r="P5" s="40" t="s">
        <v>23</v>
      </c>
      <c r="Q5" s="40" t="s">
        <v>24</v>
      </c>
      <c r="R5" s="40" t="s">
        <v>25</v>
      </c>
      <c r="S5" s="40" t="s">
        <v>26</v>
      </c>
      <c r="T5" s="40" t="s">
        <v>27</v>
      </c>
      <c r="U5" s="40" t="s">
        <v>28</v>
      </c>
      <c r="V5" s="40" t="s">
        <v>29</v>
      </c>
      <c r="W5" s="40" t="s">
        <v>30</v>
      </c>
      <c r="X5" s="40" t="s">
        <v>31</v>
      </c>
      <c r="Y5" s="40" t="s">
        <v>32</v>
      </c>
      <c r="Z5" s="40" t="s">
        <v>33</v>
      </c>
      <c r="AA5" s="40" t="s">
        <v>34</v>
      </c>
      <c r="AB5" s="40" t="s">
        <v>35</v>
      </c>
      <c r="AC5" s="40" t="s">
        <v>36</v>
      </c>
      <c r="AD5" s="40" t="s">
        <v>37</v>
      </c>
      <c r="AE5" s="40" t="s">
        <v>32</v>
      </c>
      <c r="AF5" s="40" t="s">
        <v>33</v>
      </c>
      <c r="AG5" s="40" t="s">
        <v>34</v>
      </c>
      <c r="AH5" s="40" t="s">
        <v>38</v>
      </c>
      <c r="AI5" s="40" t="s">
        <v>39</v>
      </c>
    </row>
    <row r="6" spans="1:35" ht="168.75" customHeight="1" x14ac:dyDescent="0.3">
      <c r="A6" s="199">
        <v>1</v>
      </c>
      <c r="B6" s="200" t="str">
        <f>+[11]Contexto!C1</f>
        <v>ADMINISTRACIÓN DE TECNOLOGÍAS E INFORMACIÓN</v>
      </c>
      <c r="C6" s="200" t="str">
        <f>+[11]Contexto!C2</f>
        <v>Gestionar mediante buenas practicas las tecnologías de información, a través del desarrollo de políticas, proyectos, programas y planes que contribuyan a la integridad, disponibilidad y confidencialidad de la información para los usuarios de la Agencia Nacional de Minería y las partes interesadas.</v>
      </c>
      <c r="D6" s="199" t="str">
        <f>+[11]Identificacion!D4</f>
        <v>Rotación de personal 
Definición errónea de los privilegios para acceso por parte de las áreas usuarias.
Inexistencia de administradores funcionales formales en cada área. 
Sistemas de Información y aplicaciones que carecen de funcionalidades que permitan contar con trazabilidad completa de las acciones 
Presupuesto 
Segregación funcional</v>
      </c>
      <c r="E6" s="199" t="str">
        <f>+[11]Identificacion!E4</f>
        <v xml:space="preserve">Acceso indebido a la información registrada en la plataforma tecnológica de la Entidad para beneficio de un tercero </v>
      </c>
      <c r="F6" s="199" t="str">
        <f>+[11]Identificacion!F4</f>
        <v xml:space="preserve">Afectar el cumplimiento de metas y objetivos de la dependecia
Afecta el cumplimiento de la misón de la Entidad
Pérdida de confianza de la Entidad, afectando su reputación
Pérdida  de recursos económicos
Afecta la prestación de los servicios
Pérdida de información de la Entidad
Investigaciones y sanciones por parte de los entes de control.
Genera pérdida  de credibilidad
Afecta imagen regional
Afecta imagen nacional
 </v>
      </c>
      <c r="G6" s="151">
        <f>+[11]Probabilidad!E14</f>
        <v>3</v>
      </c>
      <c r="H6" s="151">
        <v>16</v>
      </c>
      <c r="I6" s="53">
        <f>+G6*H6</f>
        <v>48</v>
      </c>
      <c r="J6" s="210" t="str">
        <f>+'[11]Clasificación '!J4</f>
        <v>EXTREMA</v>
      </c>
      <c r="K6" s="211" t="s">
        <v>143</v>
      </c>
      <c r="L6" s="151">
        <v>2</v>
      </c>
      <c r="M6" s="151">
        <v>16</v>
      </c>
      <c r="N6" s="53">
        <f>+L6*M6</f>
        <v>32</v>
      </c>
      <c r="O6" s="210" t="str">
        <f>+'[11]Clasificación '!J4</f>
        <v>EXTREMA</v>
      </c>
      <c r="P6" s="151" t="s">
        <v>41</v>
      </c>
      <c r="Q6" s="55" t="s">
        <v>144</v>
      </c>
      <c r="R6" s="55" t="s">
        <v>145</v>
      </c>
      <c r="S6" s="48">
        <v>43497</v>
      </c>
      <c r="T6" s="49">
        <v>43814</v>
      </c>
      <c r="U6" s="49" t="s">
        <v>146</v>
      </c>
      <c r="V6" s="93" t="s">
        <v>341</v>
      </c>
      <c r="W6" s="93" t="s">
        <v>342</v>
      </c>
      <c r="X6" s="121" t="s">
        <v>295</v>
      </c>
      <c r="Y6" s="121" t="s">
        <v>266</v>
      </c>
      <c r="Z6" s="121" t="s">
        <v>281</v>
      </c>
      <c r="AA6" s="121" t="s">
        <v>281</v>
      </c>
      <c r="AB6" s="50"/>
      <c r="AC6" s="50"/>
      <c r="AD6" s="50"/>
      <c r="AE6" s="50"/>
      <c r="AF6" s="50"/>
      <c r="AG6" s="50"/>
      <c r="AH6" s="50"/>
      <c r="AI6" s="50"/>
    </row>
    <row r="7" spans="1:35" ht="168.75" customHeight="1" x14ac:dyDescent="0.3">
      <c r="A7" s="199"/>
      <c r="B7" s="200"/>
      <c r="C7" s="200"/>
      <c r="D7" s="199"/>
      <c r="E7" s="199"/>
      <c r="F7" s="199"/>
      <c r="G7" s="151"/>
      <c r="H7" s="151"/>
      <c r="I7" s="50"/>
      <c r="J7" s="210"/>
      <c r="K7" s="211"/>
      <c r="L7" s="151"/>
      <c r="M7" s="151"/>
      <c r="N7" s="50"/>
      <c r="O7" s="210"/>
      <c r="P7" s="151"/>
      <c r="Q7" s="55" t="s">
        <v>147</v>
      </c>
      <c r="R7" s="55" t="s">
        <v>145</v>
      </c>
      <c r="S7" s="48">
        <v>43497</v>
      </c>
      <c r="T7" s="49">
        <v>43814</v>
      </c>
      <c r="U7" s="49" t="s">
        <v>146</v>
      </c>
      <c r="V7" s="93" t="s">
        <v>343</v>
      </c>
      <c r="W7" s="93" t="s">
        <v>344</v>
      </c>
      <c r="X7" s="121" t="s">
        <v>295</v>
      </c>
      <c r="Y7" s="121" t="s">
        <v>266</v>
      </c>
      <c r="Z7" s="121" t="s">
        <v>281</v>
      </c>
      <c r="AA7" s="121" t="s">
        <v>281</v>
      </c>
    </row>
  </sheetData>
  <mergeCells count="25">
    <mergeCell ref="L6:L7"/>
    <mergeCell ref="M6:M7"/>
    <mergeCell ref="O6:O7"/>
    <mergeCell ref="P6:P7"/>
    <mergeCell ref="F6:F7"/>
    <mergeCell ref="G6:G7"/>
    <mergeCell ref="H6:H7"/>
    <mergeCell ref="J6:J7"/>
    <mergeCell ref="K6:K7"/>
    <mergeCell ref="A6:A7"/>
    <mergeCell ref="B6:B7"/>
    <mergeCell ref="C6:C7"/>
    <mergeCell ref="D6:D7"/>
    <mergeCell ref="E6:E7"/>
    <mergeCell ref="A1:AD2"/>
    <mergeCell ref="AG1:AI2"/>
    <mergeCell ref="A3:F4"/>
    <mergeCell ref="G3:J3"/>
    <mergeCell ref="L3:P3"/>
    <mergeCell ref="Q3:U4"/>
    <mergeCell ref="V3:AA4"/>
    <mergeCell ref="AB3:AI4"/>
    <mergeCell ref="G4:J4"/>
    <mergeCell ref="L4:M4"/>
    <mergeCell ref="O4:P4"/>
  </mergeCells>
  <pageMargins left="0.70866141732283472" right="0.70866141732283472" top="0.74803149606299213" bottom="0.74803149606299213" header="0.31496062992125984" footer="0.31496062992125984"/>
  <pageSetup scale="40" orientation="landscape" r:id="rId1"/>
  <drawing r:id="rId2"/>
  <legacyDrawing r:id="rId3"/>
  <extLst>
    <ext xmlns:x14="http://schemas.microsoft.com/office/spreadsheetml/2009/9/main" uri="{78C0D931-6437-407d-A8EE-F0AAD7539E65}">
      <x14:conditionalFormattings>
        <x14:conditionalFormatting xmlns:xm="http://schemas.microsoft.com/office/excel/2006/main">
          <x14:cfRule type="containsText" priority="5" operator="containsText" id="{386F0638-C7F6-41C5-A428-2046A6A012F8}">
            <xm:f>NOT(ISERROR(SEARCH('\PLANEACIÓN 2019\RIESGOS 2019\VERSIONES FINALES RIESGOS CORRUPCION 2019\[Mapa de Riesgos de Corrupcion OTI 2019 Final.xlsx]Clasificación '!#REF!,J6)))</xm:f>
            <xm:f>'\PLANEACIÓN 2019\RIESGOS 2019\VERSIONES FINALES RIESGOS CORRUPCION 2019\[Mapa de Riesgos de Corrupcion OTI 2019 Final.xlsx]Clasificación '!#REF!</xm:f>
            <x14:dxf>
              <fill>
                <patternFill>
                  <bgColor rgb="FFFF0000"/>
                </patternFill>
              </fill>
            </x14:dxf>
          </x14:cfRule>
          <x14:cfRule type="containsText" priority="6" operator="containsText" id="{6398492C-891B-4FBA-9A77-C5B591295899}">
            <xm:f>NOT(ISERROR(SEARCH('\PLANEACIÓN 2019\RIESGOS 2019\VERSIONES FINALES RIESGOS CORRUPCION 2019\[Mapa de Riesgos de Corrupcion OTI 2019 Final.xlsx]Clasificación '!#REF!,J6)))</xm:f>
            <xm:f>'\PLANEACIÓN 2019\RIESGOS 2019\VERSIONES FINALES RIESGOS CORRUPCION 2019\[Mapa de Riesgos de Corrupcion OTI 2019 Final.xlsx]Clasificación '!#REF!</xm:f>
            <x14:dxf>
              <fill>
                <patternFill>
                  <bgColor rgb="FFFFC000"/>
                </patternFill>
              </fill>
            </x14:dxf>
          </x14:cfRule>
          <x14:cfRule type="containsText" priority="7" operator="containsText" id="{6EA9C798-5097-401D-98C3-4B044B403DEA}">
            <xm:f>NOT(ISERROR(SEARCH('\PLANEACIÓN 2019\RIESGOS 2019\VERSIONES FINALES RIESGOS CORRUPCION 2019\[Mapa de Riesgos de Corrupcion OTI 2019 Final.xlsx]Clasificación '!#REF!,J6)))</xm:f>
            <xm:f>'\PLANEACIÓN 2019\RIESGOS 2019\VERSIONES FINALES RIESGOS CORRUPCION 2019\[Mapa de Riesgos de Corrupcion OTI 2019 Final.xlsx]Clasificación '!#REF!</xm:f>
            <x14:dxf>
              <fill>
                <patternFill>
                  <bgColor rgb="FFFFFF00"/>
                </patternFill>
              </fill>
            </x14:dxf>
          </x14:cfRule>
          <x14:cfRule type="containsText" priority="8" operator="containsText" id="{52BA1A14-3908-44BC-9D1B-2A9615D62DEC}">
            <xm:f>NOT(ISERROR(SEARCH('\PLANEACIÓN 2019\RIESGOS 2019\VERSIONES FINALES RIESGOS CORRUPCION 2019\[Mapa de Riesgos de Corrupcion OTI 2019 Final.xlsx]Clasificación '!#REF!,J6)))</xm:f>
            <xm:f>'\PLANEACIÓN 2019\RIESGOS 2019\VERSIONES FINALES RIESGOS CORRUPCION 2019\[Mapa de Riesgos de Corrupcion OTI 2019 Final.xlsx]Clasificación '!#REF!</xm:f>
            <x14:dxf>
              <fill>
                <patternFill>
                  <bgColor rgb="FF00B050"/>
                </patternFill>
              </fill>
            </x14:dxf>
          </x14:cfRule>
          <xm:sqref>J6</xm:sqref>
        </x14:conditionalFormatting>
        <x14:conditionalFormatting xmlns:xm="http://schemas.microsoft.com/office/excel/2006/main">
          <x14:cfRule type="containsText" priority="1" operator="containsText" id="{BDE308C1-569F-4AB0-9185-A6702751AF24}">
            <xm:f>NOT(ISERROR(SEARCH('\PLANEACIÓN 2019\RIESGOS 2019\VERSIONES FINALES RIESGOS CORRUPCION 2019\[Mapa de Riesgos de Corrupcion OTI 2019 Final.xlsx]Clasificación '!#REF!,O6)))</xm:f>
            <xm:f>'\PLANEACIÓN 2019\RIESGOS 2019\VERSIONES FINALES RIESGOS CORRUPCION 2019\[Mapa de Riesgos de Corrupcion OTI 2019 Final.xlsx]Clasificación '!#REF!</xm:f>
            <x14:dxf>
              <fill>
                <patternFill>
                  <bgColor rgb="FFFF0000"/>
                </patternFill>
              </fill>
            </x14:dxf>
          </x14:cfRule>
          <x14:cfRule type="containsText" priority="2" operator="containsText" id="{60CC25BF-622D-4460-9D49-8B560438FA90}">
            <xm:f>NOT(ISERROR(SEARCH('\PLANEACIÓN 2019\RIESGOS 2019\VERSIONES FINALES RIESGOS CORRUPCION 2019\[Mapa de Riesgos de Corrupcion OTI 2019 Final.xlsx]Clasificación '!#REF!,O6)))</xm:f>
            <xm:f>'\PLANEACIÓN 2019\RIESGOS 2019\VERSIONES FINALES RIESGOS CORRUPCION 2019\[Mapa de Riesgos de Corrupcion OTI 2019 Final.xlsx]Clasificación '!#REF!</xm:f>
            <x14:dxf>
              <fill>
                <patternFill>
                  <bgColor rgb="FFFFC000"/>
                </patternFill>
              </fill>
            </x14:dxf>
          </x14:cfRule>
          <x14:cfRule type="containsText" priority="3" operator="containsText" id="{A5B2AB56-3A0E-4A34-AEEE-277C4A693739}">
            <xm:f>NOT(ISERROR(SEARCH('\PLANEACIÓN 2019\RIESGOS 2019\VERSIONES FINALES RIESGOS CORRUPCION 2019\[Mapa de Riesgos de Corrupcion OTI 2019 Final.xlsx]Clasificación '!#REF!,O6)))</xm:f>
            <xm:f>'\PLANEACIÓN 2019\RIESGOS 2019\VERSIONES FINALES RIESGOS CORRUPCION 2019\[Mapa de Riesgos de Corrupcion OTI 2019 Final.xlsx]Clasificación '!#REF!</xm:f>
            <x14:dxf>
              <fill>
                <patternFill>
                  <bgColor rgb="FFFFFF00"/>
                </patternFill>
              </fill>
            </x14:dxf>
          </x14:cfRule>
          <x14:cfRule type="containsText" priority="4" operator="containsText" id="{900152C4-7316-4409-BE1E-AD1E6B002395}">
            <xm:f>NOT(ISERROR(SEARCH('\PLANEACIÓN 2019\RIESGOS 2019\VERSIONES FINALES RIESGOS CORRUPCION 2019\[Mapa de Riesgos de Corrupcion OTI 2019 Final.xlsx]Clasificación '!#REF!,O6)))</xm:f>
            <xm:f>'\PLANEACIÓN 2019\RIESGOS 2019\VERSIONES FINALES RIESGOS CORRUPCION 2019\[Mapa de Riesgos de Corrupcion OTI 2019 Final.xlsx]Clasificación '!#REF!</xm:f>
            <x14:dxf>
              <fill>
                <patternFill>
                  <bgColor rgb="FF00B050"/>
                </patternFill>
              </fill>
            </x14:dxf>
          </x14:cfRule>
          <xm:sqref>O6</xm:sqref>
        </x14:conditionalFormatting>
      </x14:conditionalFormattings>
    </ext>
    <ext xmlns:x14="http://schemas.microsoft.com/office/spreadsheetml/2009/9/main" uri="{CCE6A557-97BC-4b89-ADB6-D9C93CAAB3DF}">
      <x14:dataValidations xmlns:xm="http://schemas.microsoft.com/office/excel/2006/main" count="4">
        <x14:dataValidation type="list" allowBlank="1" showInputMessage="1" showErrorMessage="1">
          <x14:formula1>
            <xm:f>[11]Hoja1!#REF!</xm:f>
          </x14:formula1>
          <xm:sqref>AD6</xm:sqref>
        </x14:dataValidation>
        <x14:dataValidation type="list" allowBlank="1" showInputMessage="1" showErrorMessage="1">
          <x14:formula1>
            <xm:f>[11]Hoja1!#REF!</xm:f>
          </x14:formula1>
          <xm:sqref>AE6</xm:sqref>
        </x14:dataValidation>
        <x14:dataValidation type="list" allowBlank="1" showInputMessage="1" showErrorMessage="1">
          <x14:formula1>
            <xm:f>[1]Hoja1!#REF!</xm:f>
          </x14:formula1>
          <xm:sqref>X6:X7</xm:sqref>
        </x14:dataValidation>
        <x14:dataValidation type="list" allowBlank="1" showInputMessage="1" showErrorMessage="1">
          <x14:formula1>
            <xm:f>[1]Hoja1!#REF!</xm:f>
          </x14:formula1>
          <xm:sqref>Y6:Y7</xm:sqref>
        </x14:dataValidation>
      </x14:dataValidations>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249977111117893"/>
  </sheetPr>
  <dimension ref="A1:AI12"/>
  <sheetViews>
    <sheetView view="pageBreakPreview" zoomScale="96" zoomScaleNormal="78" zoomScaleSheetLayoutView="96" workbookViewId="0">
      <selection sqref="A1:AD2"/>
    </sheetView>
  </sheetViews>
  <sheetFormatPr baseColWidth="10" defaultRowHeight="16.5" x14ac:dyDescent="0.3"/>
  <cols>
    <col min="1" max="1" width="6.7109375" style="1" customWidth="1"/>
    <col min="2" max="2" width="20.7109375" style="1" customWidth="1"/>
    <col min="3" max="3" width="20.42578125" style="1" customWidth="1"/>
    <col min="4" max="4" width="24.140625" style="1" customWidth="1"/>
    <col min="5" max="5" width="22.7109375" style="1" customWidth="1"/>
    <col min="6" max="6" width="33.140625" style="1" customWidth="1"/>
    <col min="7" max="7" width="11.5703125" style="1" customWidth="1"/>
    <col min="8" max="8" width="13.42578125" style="1" customWidth="1"/>
    <col min="9" max="9" width="10.28515625" style="1" hidden="1" customWidth="1"/>
    <col min="10" max="10" width="13.85546875" style="1" customWidth="1"/>
    <col min="11" max="11" width="47.85546875" style="1" customWidth="1"/>
    <col min="12" max="13" width="11.85546875" style="1" customWidth="1"/>
    <col min="14" max="14" width="11.85546875" style="1" hidden="1" customWidth="1"/>
    <col min="15" max="15" width="15" style="1" customWidth="1"/>
    <col min="16" max="16" width="11.85546875" style="1" customWidth="1"/>
    <col min="17" max="17" width="43.7109375" style="1" customWidth="1"/>
    <col min="18" max="18" width="25.140625" style="1" customWidth="1"/>
    <col min="19" max="19" width="14" style="1" customWidth="1"/>
    <col min="20" max="21" width="15.85546875" style="1" customWidth="1"/>
    <col min="22" max="22" width="67.42578125" style="1" customWidth="1"/>
    <col min="23" max="23" width="32.7109375" style="1" customWidth="1"/>
    <col min="24" max="25" width="15.85546875" style="1" customWidth="1"/>
    <col min="26" max="26" width="23.85546875" style="1" customWidth="1"/>
    <col min="27" max="27" width="20.42578125" style="1" customWidth="1"/>
    <col min="28" max="28" width="29.85546875" style="1" hidden="1" customWidth="1"/>
    <col min="29" max="29" width="35" style="1" hidden="1" customWidth="1"/>
    <col min="30" max="30" width="27.5703125" style="1" hidden="1" customWidth="1"/>
    <col min="31" max="31" width="18.5703125" style="1" hidden="1" customWidth="1"/>
    <col min="32" max="32" width="20.85546875" style="1" hidden="1" customWidth="1"/>
    <col min="33" max="33" width="22.28515625" style="1" hidden="1" customWidth="1"/>
    <col min="34" max="34" width="12.140625" style="1" hidden="1" customWidth="1"/>
    <col min="35" max="35" width="10.85546875" style="1" hidden="1" customWidth="1"/>
    <col min="36" max="16384" width="11.42578125" style="1"/>
  </cols>
  <sheetData>
    <row r="1" spans="1:35" ht="42.75" customHeight="1" x14ac:dyDescent="0.3">
      <c r="A1" s="135" t="s">
        <v>203</v>
      </c>
      <c r="B1" s="135"/>
      <c r="C1" s="135"/>
      <c r="D1" s="135"/>
      <c r="E1" s="135"/>
      <c r="F1" s="135"/>
      <c r="G1" s="135"/>
      <c r="H1" s="135"/>
      <c r="I1" s="135"/>
      <c r="J1" s="135"/>
      <c r="K1" s="135"/>
      <c r="L1" s="135"/>
      <c r="M1" s="135"/>
      <c r="N1" s="135"/>
      <c r="O1" s="135"/>
      <c r="P1" s="135"/>
      <c r="Q1" s="135"/>
      <c r="R1" s="135"/>
      <c r="S1" s="135"/>
      <c r="T1" s="135"/>
      <c r="U1" s="135"/>
      <c r="V1" s="135"/>
      <c r="W1" s="135"/>
      <c r="X1" s="135"/>
      <c r="Y1" s="135"/>
      <c r="Z1" s="135"/>
      <c r="AA1" s="135"/>
      <c r="AB1" s="135"/>
      <c r="AC1" s="135"/>
      <c r="AD1" s="136"/>
      <c r="AE1" s="63"/>
      <c r="AF1" s="63"/>
      <c r="AG1" s="137"/>
      <c r="AH1" s="138"/>
      <c r="AI1" s="139"/>
    </row>
    <row r="2" spans="1:35" ht="42.75" customHeight="1" x14ac:dyDescent="0.3">
      <c r="A2" s="135"/>
      <c r="B2" s="135"/>
      <c r="C2" s="135"/>
      <c r="D2" s="135"/>
      <c r="E2" s="135"/>
      <c r="F2" s="135"/>
      <c r="G2" s="135"/>
      <c r="H2" s="135"/>
      <c r="I2" s="135"/>
      <c r="J2" s="135"/>
      <c r="K2" s="135"/>
      <c r="L2" s="135"/>
      <c r="M2" s="135"/>
      <c r="N2" s="135"/>
      <c r="O2" s="135"/>
      <c r="P2" s="135"/>
      <c r="Q2" s="135"/>
      <c r="R2" s="135"/>
      <c r="S2" s="135"/>
      <c r="T2" s="135"/>
      <c r="U2" s="135"/>
      <c r="V2" s="135"/>
      <c r="W2" s="135"/>
      <c r="X2" s="135"/>
      <c r="Y2" s="135"/>
      <c r="Z2" s="135"/>
      <c r="AA2" s="135"/>
      <c r="AB2" s="135"/>
      <c r="AC2" s="135"/>
      <c r="AD2" s="136"/>
      <c r="AE2" s="64"/>
      <c r="AF2" s="64"/>
      <c r="AG2" s="140"/>
      <c r="AH2" s="141"/>
      <c r="AI2" s="142"/>
    </row>
    <row r="3" spans="1:35" ht="33.75" customHeight="1" x14ac:dyDescent="0.3">
      <c r="A3" s="143" t="s">
        <v>0</v>
      </c>
      <c r="B3" s="143"/>
      <c r="C3" s="143"/>
      <c r="D3" s="143"/>
      <c r="E3" s="143"/>
      <c r="F3" s="143"/>
      <c r="G3" s="144" t="s">
        <v>1</v>
      </c>
      <c r="H3" s="144"/>
      <c r="I3" s="144"/>
      <c r="J3" s="144"/>
      <c r="K3" s="101" t="s">
        <v>85</v>
      </c>
      <c r="L3" s="143" t="s">
        <v>2</v>
      </c>
      <c r="M3" s="143"/>
      <c r="N3" s="143"/>
      <c r="O3" s="143"/>
      <c r="P3" s="143"/>
      <c r="Q3" s="143" t="s">
        <v>3</v>
      </c>
      <c r="R3" s="143"/>
      <c r="S3" s="143"/>
      <c r="T3" s="143"/>
      <c r="U3" s="143"/>
      <c r="V3" s="145" t="s">
        <v>4</v>
      </c>
      <c r="W3" s="146"/>
      <c r="X3" s="146"/>
      <c r="Y3" s="146"/>
      <c r="Z3" s="146"/>
      <c r="AA3" s="147"/>
      <c r="AB3" s="145" t="s">
        <v>5</v>
      </c>
      <c r="AC3" s="146"/>
      <c r="AD3" s="146"/>
      <c r="AE3" s="146"/>
      <c r="AF3" s="146"/>
      <c r="AG3" s="146"/>
      <c r="AH3" s="146"/>
      <c r="AI3" s="147"/>
    </row>
    <row r="4" spans="1:35" ht="30" customHeight="1" x14ac:dyDescent="0.3">
      <c r="A4" s="143"/>
      <c r="B4" s="143"/>
      <c r="C4" s="143"/>
      <c r="D4" s="143"/>
      <c r="E4" s="143"/>
      <c r="F4" s="143"/>
      <c r="G4" s="144" t="s">
        <v>6</v>
      </c>
      <c r="H4" s="144"/>
      <c r="I4" s="144"/>
      <c r="J4" s="144"/>
      <c r="K4" s="101" t="s">
        <v>7</v>
      </c>
      <c r="L4" s="144" t="s">
        <v>8</v>
      </c>
      <c r="M4" s="144"/>
      <c r="N4" s="41"/>
      <c r="O4" s="144" t="s">
        <v>9</v>
      </c>
      <c r="P4" s="144"/>
      <c r="Q4" s="143"/>
      <c r="R4" s="143"/>
      <c r="S4" s="143"/>
      <c r="T4" s="143"/>
      <c r="U4" s="143"/>
      <c r="V4" s="148"/>
      <c r="W4" s="149"/>
      <c r="X4" s="149"/>
      <c r="Y4" s="149"/>
      <c r="Z4" s="149"/>
      <c r="AA4" s="150"/>
      <c r="AB4" s="148"/>
      <c r="AC4" s="149"/>
      <c r="AD4" s="149"/>
      <c r="AE4" s="149"/>
      <c r="AF4" s="149"/>
      <c r="AG4" s="149"/>
      <c r="AH4" s="149"/>
      <c r="AI4" s="150"/>
    </row>
    <row r="5" spans="1:35" s="42" customFormat="1" ht="96.75" customHeight="1" x14ac:dyDescent="0.3">
      <c r="A5" s="101" t="s">
        <v>10</v>
      </c>
      <c r="B5" s="101" t="s">
        <v>11</v>
      </c>
      <c r="C5" s="101" t="s">
        <v>12</v>
      </c>
      <c r="D5" s="101" t="s">
        <v>13</v>
      </c>
      <c r="E5" s="101" t="s">
        <v>14</v>
      </c>
      <c r="F5" s="101" t="s">
        <v>15</v>
      </c>
      <c r="G5" s="101" t="s">
        <v>16</v>
      </c>
      <c r="H5" s="101" t="s">
        <v>17</v>
      </c>
      <c r="I5" s="101" t="s">
        <v>18</v>
      </c>
      <c r="J5" s="101" t="s">
        <v>19</v>
      </c>
      <c r="K5" s="78" t="s">
        <v>20</v>
      </c>
      <c r="L5" s="101" t="s">
        <v>16</v>
      </c>
      <c r="M5" s="101" t="s">
        <v>17</v>
      </c>
      <c r="N5" s="101" t="s">
        <v>21</v>
      </c>
      <c r="O5" s="101" t="s">
        <v>22</v>
      </c>
      <c r="P5" s="101" t="s">
        <v>23</v>
      </c>
      <c r="Q5" s="101" t="s">
        <v>24</v>
      </c>
      <c r="R5" s="101" t="s">
        <v>25</v>
      </c>
      <c r="S5" s="101" t="s">
        <v>26</v>
      </c>
      <c r="T5" s="101" t="s">
        <v>27</v>
      </c>
      <c r="U5" s="101" t="s">
        <v>28</v>
      </c>
      <c r="V5" s="101" t="s">
        <v>29</v>
      </c>
      <c r="W5" s="101" t="s">
        <v>30</v>
      </c>
      <c r="X5" s="101" t="s">
        <v>31</v>
      </c>
      <c r="Y5" s="101" t="s">
        <v>32</v>
      </c>
      <c r="Z5" s="101" t="s">
        <v>33</v>
      </c>
      <c r="AA5" s="101" t="s">
        <v>34</v>
      </c>
      <c r="AB5" s="101" t="s">
        <v>35</v>
      </c>
      <c r="AC5" s="101" t="s">
        <v>36</v>
      </c>
      <c r="AD5" s="101" t="s">
        <v>37</v>
      </c>
      <c r="AE5" s="101" t="s">
        <v>32</v>
      </c>
      <c r="AF5" s="101" t="s">
        <v>33</v>
      </c>
      <c r="AG5" s="101" t="s">
        <v>34</v>
      </c>
      <c r="AH5" s="101" t="s">
        <v>38</v>
      </c>
      <c r="AI5" s="101" t="s">
        <v>39</v>
      </c>
    </row>
    <row r="6" spans="1:35" ht="107.25" customHeight="1" x14ac:dyDescent="0.3">
      <c r="A6" s="159">
        <v>1</v>
      </c>
      <c r="B6" s="153" t="str">
        <f>+[12]Identificacion!B4</f>
        <v>GESTIÓN FINANCIERA</v>
      </c>
      <c r="C6" s="153" t="str">
        <f>+[12]Identificacion!C4</f>
        <v>Gestionar los recursos financieros con el fin de generar la información financiera de la Agencia Nacional Minería en el marco de la normatividad vigente, de tal manera que refleje la realidad económica de la entidad para la adecuada toma de decisiones.</v>
      </c>
      <c r="D6" s="153" t="str">
        <f>+[12]Identificacion!D4</f>
        <v>1. Ordenar o efectuar pagos sin el lleno de los requisitos legales.
2. Falsificación de documentos soportes para el pago
3. Presiones internas o externas. 
4. Concentración de funciones.  
5. Manipulación de los sistemas de información.
6. Deficientes sistemas de seguridad y control.</v>
      </c>
      <c r="E6" s="153" t="str">
        <f>+[12]Identificacion!E4</f>
        <v>Realizar pagos o movimientos financieros obteniendo beneficios propios o favorecimientos a terceros.</v>
      </c>
      <c r="F6" s="153" t="str">
        <f>+[12]Identificacion!F4</f>
        <v>1. Sanciones penales, administrativas, pecuniarias o fiscales
2. Detrimento patrimonial.</v>
      </c>
      <c r="G6" s="159">
        <f>+[12]Probabilidad!E14</f>
        <v>1</v>
      </c>
      <c r="H6" s="159">
        <f>+[12]Impacto!H38</f>
        <v>8</v>
      </c>
      <c r="I6" s="159">
        <f>+G6*H6</f>
        <v>8</v>
      </c>
      <c r="J6" s="229" t="str">
        <f>+'[12]Clasificación '!J5</f>
        <v>ALTA</v>
      </c>
      <c r="K6" s="79" t="s">
        <v>229</v>
      </c>
      <c r="L6" s="189">
        <v>1</v>
      </c>
      <c r="M6" s="159">
        <v>8</v>
      </c>
      <c r="N6" s="159">
        <f>+L6*M6</f>
        <v>8</v>
      </c>
      <c r="O6" s="197" t="str">
        <f>IF(AND(N6&gt;=0,N6&lt;=4),'[12]Clasificación '!$J$7,IF(Financiera!N6&lt;=7,'[12]Clasificación '!$J$6,IF(Financiera!N6&lt;=11,'[12]Clasificación '!$J$5,IF(Financiera!N6&lt;=12,'[12]Clasificación '!$J$4))))</f>
        <v>ALTA</v>
      </c>
      <c r="P6" s="159" t="s">
        <v>41</v>
      </c>
      <c r="Q6" s="170" t="s">
        <v>230</v>
      </c>
      <c r="R6" s="170" t="s">
        <v>231</v>
      </c>
      <c r="S6" s="172">
        <v>43466</v>
      </c>
      <c r="T6" s="174">
        <v>43830</v>
      </c>
      <c r="U6" s="225" t="s">
        <v>232</v>
      </c>
      <c r="V6" s="200" t="s">
        <v>345</v>
      </c>
      <c r="W6" s="200" t="s">
        <v>346</v>
      </c>
      <c r="X6" s="228" t="s">
        <v>295</v>
      </c>
      <c r="Y6" s="228" t="s">
        <v>266</v>
      </c>
      <c r="Z6" s="228" t="s">
        <v>281</v>
      </c>
      <c r="AA6" s="228" t="s">
        <v>281</v>
      </c>
      <c r="AB6" s="50"/>
      <c r="AC6" s="50"/>
      <c r="AD6" s="50"/>
      <c r="AE6" s="50"/>
      <c r="AF6" s="50"/>
      <c r="AG6" s="50"/>
      <c r="AH6" s="50"/>
      <c r="AI6" s="50"/>
    </row>
    <row r="7" spans="1:35" ht="107.25" customHeight="1" x14ac:dyDescent="0.3">
      <c r="A7" s="160"/>
      <c r="B7" s="154"/>
      <c r="C7" s="154"/>
      <c r="D7" s="154"/>
      <c r="E7" s="154"/>
      <c r="F7" s="154"/>
      <c r="G7" s="160"/>
      <c r="H7" s="160"/>
      <c r="I7" s="160"/>
      <c r="J7" s="230"/>
      <c r="K7" s="80" t="s">
        <v>233</v>
      </c>
      <c r="L7" s="190"/>
      <c r="M7" s="160"/>
      <c r="N7" s="160"/>
      <c r="O7" s="220"/>
      <c r="P7" s="160"/>
      <c r="Q7" s="192"/>
      <c r="R7" s="192"/>
      <c r="S7" s="193"/>
      <c r="T7" s="191"/>
      <c r="U7" s="226"/>
      <c r="V7" s="199"/>
      <c r="W7" s="199"/>
      <c r="X7" s="228"/>
      <c r="Y7" s="228"/>
      <c r="Z7" s="228"/>
      <c r="AA7" s="228"/>
      <c r="AB7" s="174"/>
      <c r="AC7" s="174"/>
      <c r="AD7" s="174"/>
      <c r="AE7" s="174"/>
      <c r="AF7" s="174"/>
      <c r="AG7" s="174"/>
      <c r="AH7" s="174"/>
      <c r="AI7" s="174"/>
    </row>
    <row r="8" spans="1:35" ht="107.25" customHeight="1" x14ac:dyDescent="0.3">
      <c r="A8" s="160"/>
      <c r="B8" s="154"/>
      <c r="C8" s="154"/>
      <c r="D8" s="154"/>
      <c r="E8" s="154"/>
      <c r="F8" s="154"/>
      <c r="G8" s="160"/>
      <c r="H8" s="160"/>
      <c r="I8" s="160"/>
      <c r="J8" s="230"/>
      <c r="K8" s="80" t="s">
        <v>234</v>
      </c>
      <c r="L8" s="190"/>
      <c r="M8" s="160"/>
      <c r="N8" s="160"/>
      <c r="O8" s="220"/>
      <c r="P8" s="160"/>
      <c r="Q8" s="171"/>
      <c r="R8" s="171"/>
      <c r="S8" s="173"/>
      <c r="T8" s="175"/>
      <c r="U8" s="227"/>
      <c r="V8" s="199"/>
      <c r="W8" s="199"/>
      <c r="X8" s="228"/>
      <c r="Y8" s="228"/>
      <c r="Z8" s="228"/>
      <c r="AA8" s="228"/>
      <c r="AB8" s="191"/>
      <c r="AC8" s="191"/>
      <c r="AD8" s="191"/>
      <c r="AE8" s="191"/>
      <c r="AF8" s="191"/>
      <c r="AG8" s="191"/>
      <c r="AH8" s="191"/>
      <c r="AI8" s="191"/>
    </row>
    <row r="9" spans="1:35" ht="247.5" x14ac:dyDescent="0.3">
      <c r="A9" s="159">
        <v>2</v>
      </c>
      <c r="B9" s="153" t="str">
        <f>+[12]Identificacion!B5</f>
        <v>GESTIÓN FINANCIERA</v>
      </c>
      <c r="C9" s="153" t="str">
        <f>+[12]Identificacion!C5</f>
        <v>Gestionar los recursos financieros con el fin de generar la información financiera de la Agencia Nacional Minería en el marco de la normatividad vigente, de tal manera que refleje la realidad económica de la entidad para la adecuada toma de decisiones.</v>
      </c>
      <c r="D9" s="153" t="str">
        <f>+[12]Identificacion!D5</f>
        <v xml:space="preserve">
1. Falta de ética profesional  
2. Deficiencia en la revisión de los documentos soportes
3. Falta de experiencia por parte de la persona que realiza la labor de revisión de documentos. </v>
      </c>
      <c r="E9" s="153" t="str">
        <f>+[12]Identificacion!E5</f>
        <v>Perdida de recursos por indebida legalización de comisiones obteniendo beneficios propios o favorecimientos a terceros.</v>
      </c>
      <c r="F9" s="153" t="str">
        <f>+[12]Identificacion!F5</f>
        <v>1. Sanciones administrativas, pecuniarias o fiscales
2. Detrimento patrimonial.</v>
      </c>
      <c r="G9" s="159">
        <f>+[12]Probabilidad!E14</f>
        <v>1</v>
      </c>
      <c r="H9" s="159">
        <v>8</v>
      </c>
      <c r="I9" s="102"/>
      <c r="J9" s="206" t="str">
        <f>+'[12]Clasificación '!J5</f>
        <v>ALTA</v>
      </c>
      <c r="K9" s="223" t="s">
        <v>235</v>
      </c>
      <c r="L9" s="159">
        <v>1</v>
      </c>
      <c r="M9" s="159">
        <v>8</v>
      </c>
      <c r="N9" s="102"/>
      <c r="O9" s="206" t="str">
        <f>IF(AND(N6&gt;=0,N6&lt;=4),'[12]Clasificación '!$J$7,IF(Financiera!N6&lt;=7,'[12]Clasificación '!$J$6,IF(Financiera!N6&lt;=11,'[12]Clasificación '!$J$5,IF(Financiera!N6&lt;=12,'[12]Clasificación '!$J$4))))</f>
        <v>ALTA</v>
      </c>
      <c r="P9" s="159" t="s">
        <v>41</v>
      </c>
      <c r="Q9" s="74" t="s">
        <v>236</v>
      </c>
      <c r="R9" s="74" t="s">
        <v>237</v>
      </c>
      <c r="S9" s="48">
        <v>43466</v>
      </c>
      <c r="T9" s="49">
        <v>43830</v>
      </c>
      <c r="U9" s="103" t="s">
        <v>238</v>
      </c>
      <c r="V9" s="95" t="s">
        <v>347</v>
      </c>
      <c r="W9" s="95" t="s">
        <v>347</v>
      </c>
      <c r="X9" s="96" t="s">
        <v>309</v>
      </c>
      <c r="Y9" s="96" t="s">
        <v>266</v>
      </c>
      <c r="Z9" s="96" t="s">
        <v>281</v>
      </c>
      <c r="AA9" s="96" t="s">
        <v>281</v>
      </c>
      <c r="AB9" s="49"/>
      <c r="AC9" s="49"/>
      <c r="AD9" s="49"/>
      <c r="AE9" s="49"/>
      <c r="AF9" s="49"/>
      <c r="AG9" s="49"/>
      <c r="AH9" s="49"/>
      <c r="AI9" s="49"/>
    </row>
    <row r="10" spans="1:35" ht="181.5" x14ac:dyDescent="0.3">
      <c r="A10" s="161"/>
      <c r="B10" s="155"/>
      <c r="C10" s="155"/>
      <c r="D10" s="155"/>
      <c r="E10" s="155"/>
      <c r="F10" s="155"/>
      <c r="G10" s="161"/>
      <c r="H10" s="161"/>
      <c r="I10" s="102"/>
      <c r="J10" s="208"/>
      <c r="K10" s="224"/>
      <c r="L10" s="161"/>
      <c r="M10" s="161"/>
      <c r="N10" s="102"/>
      <c r="O10" s="208"/>
      <c r="P10" s="161"/>
      <c r="Q10" s="74" t="s">
        <v>239</v>
      </c>
      <c r="R10" s="74" t="s">
        <v>240</v>
      </c>
      <c r="S10" s="48">
        <v>43466</v>
      </c>
      <c r="T10" s="49">
        <v>43830</v>
      </c>
      <c r="U10" s="103" t="s">
        <v>238</v>
      </c>
      <c r="V10" s="95" t="s">
        <v>348</v>
      </c>
      <c r="W10" s="95" t="s">
        <v>348</v>
      </c>
      <c r="X10" s="96" t="s">
        <v>309</v>
      </c>
      <c r="Y10" s="96" t="s">
        <v>266</v>
      </c>
      <c r="Z10" s="96" t="s">
        <v>281</v>
      </c>
      <c r="AA10" s="96" t="s">
        <v>281</v>
      </c>
      <c r="AB10" s="49"/>
      <c r="AC10" s="49"/>
      <c r="AD10" s="49"/>
      <c r="AE10" s="49"/>
      <c r="AF10" s="49"/>
      <c r="AG10" s="49"/>
      <c r="AH10" s="49"/>
      <c r="AI10" s="49"/>
    </row>
    <row r="11" spans="1:35" ht="264" x14ac:dyDescent="0.3">
      <c r="A11" s="159">
        <v>3</v>
      </c>
      <c r="B11" s="153" t="str">
        <f>+[12]Identificacion!B6</f>
        <v>GESTIÓN FINANCIERA</v>
      </c>
      <c r="C11" s="153" t="str">
        <f>+[12]Identificacion!C6</f>
        <v>Gestionar los recursos financieros con el fin de generar la información financiera de la Agencia Nacional Minería en el marco de la normatividad vigente, de tal manera que refleje la realidad económica de la entidad para la adecuada toma de decisiones.</v>
      </c>
      <c r="D11" s="153" t="str">
        <f>+[12]Identificacion!D6</f>
        <v>1. Procedimientos desactualizados 
2. Falta de ética profesional 
3. Falta de rigurosidad en la verificación de los requisitos.</v>
      </c>
      <c r="E11" s="153" t="str">
        <f>+[12]Identificacion!E6</f>
        <v xml:space="preserve">Autorizar la devolución de dineros sin el lleno de los requisitos exigidos, para beneficio propio o ajeno. </v>
      </c>
      <c r="F11" s="153" t="str">
        <f>+[12]Identificacion!F6</f>
        <v>1. Sanciones penales, administrativas, pecuniarias o fiscales
2. Detrimento patrimonial.</v>
      </c>
      <c r="G11" s="159">
        <f>+[12]Probabilidad!E14</f>
        <v>1</v>
      </c>
      <c r="H11" s="159">
        <v>8</v>
      </c>
      <c r="I11" s="102"/>
      <c r="J11" s="206" t="str">
        <f>+'[12]Clasificación '!J5</f>
        <v>ALTA</v>
      </c>
      <c r="K11" s="221" t="s">
        <v>241</v>
      </c>
      <c r="L11" s="159">
        <v>1</v>
      </c>
      <c r="M11" s="159">
        <v>8</v>
      </c>
      <c r="N11" s="102"/>
      <c r="O11" s="206" t="str">
        <f>IF(AND(N6&gt;=0,N6&lt;=4),'[12]Clasificación '!$J$7,IF(Financiera!N6&lt;=7,'[12]Clasificación '!$J$6,IF(Financiera!N6&lt;=11,'[12]Clasificación '!$J$5,IF(Financiera!N6&lt;=12,'[12]Clasificación '!$J$4))))</f>
        <v>ALTA</v>
      </c>
      <c r="P11" s="159" t="s">
        <v>41</v>
      </c>
      <c r="Q11" s="74" t="s">
        <v>242</v>
      </c>
      <c r="R11" s="74" t="s">
        <v>243</v>
      </c>
      <c r="S11" s="48">
        <v>43466</v>
      </c>
      <c r="T11" s="49">
        <v>43830</v>
      </c>
      <c r="U11" s="103" t="s">
        <v>244</v>
      </c>
      <c r="V11" s="95" t="s">
        <v>349</v>
      </c>
      <c r="W11" s="95" t="s">
        <v>350</v>
      </c>
      <c r="X11" s="96" t="s">
        <v>295</v>
      </c>
      <c r="Y11" s="96" t="s">
        <v>266</v>
      </c>
      <c r="Z11" s="96" t="s">
        <v>281</v>
      </c>
      <c r="AA11" s="96" t="s">
        <v>281</v>
      </c>
      <c r="AB11" s="49"/>
      <c r="AC11" s="49"/>
      <c r="AD11" s="49"/>
      <c r="AE11" s="49"/>
      <c r="AF11" s="49"/>
      <c r="AG11" s="49"/>
      <c r="AH11" s="49"/>
      <c r="AI11" s="49"/>
    </row>
    <row r="12" spans="1:35" ht="132" x14ac:dyDescent="0.3">
      <c r="A12" s="161"/>
      <c r="B12" s="155"/>
      <c r="C12" s="155"/>
      <c r="D12" s="155"/>
      <c r="E12" s="155"/>
      <c r="F12" s="155"/>
      <c r="G12" s="161"/>
      <c r="H12" s="161"/>
      <c r="I12" s="102"/>
      <c r="J12" s="208"/>
      <c r="K12" s="222"/>
      <c r="L12" s="161"/>
      <c r="M12" s="161"/>
      <c r="N12" s="102"/>
      <c r="O12" s="208"/>
      <c r="P12" s="161"/>
      <c r="Q12" s="74" t="s">
        <v>245</v>
      </c>
      <c r="R12" s="74" t="s">
        <v>243</v>
      </c>
      <c r="S12" s="48">
        <v>43466</v>
      </c>
      <c r="T12" s="49">
        <v>43830</v>
      </c>
      <c r="U12" s="103" t="s">
        <v>244</v>
      </c>
      <c r="V12" s="95" t="s">
        <v>351</v>
      </c>
      <c r="W12" s="95" t="s">
        <v>352</v>
      </c>
      <c r="X12" s="96" t="s">
        <v>295</v>
      </c>
      <c r="Y12" s="96" t="s">
        <v>266</v>
      </c>
      <c r="Z12" s="96" t="s">
        <v>281</v>
      </c>
      <c r="AA12" s="96" t="s">
        <v>281</v>
      </c>
      <c r="AB12" s="49"/>
      <c r="AC12" s="49"/>
      <c r="AD12" s="49"/>
      <c r="AE12" s="49"/>
      <c r="AF12" s="49"/>
      <c r="AG12" s="49"/>
      <c r="AH12" s="49"/>
      <c r="AI12" s="49"/>
    </row>
  </sheetData>
  <mergeCells count="73">
    <mergeCell ref="A6:A8"/>
    <mergeCell ref="B6:B8"/>
    <mergeCell ref="A1:AD2"/>
    <mergeCell ref="AG1:AI2"/>
    <mergeCell ref="A3:F4"/>
    <mergeCell ref="G3:J3"/>
    <mergeCell ref="L3:P3"/>
    <mergeCell ref="Q3:U4"/>
    <mergeCell ref="V3:AA4"/>
    <mergeCell ref="AB3:AI4"/>
    <mergeCell ref="G4:J4"/>
    <mergeCell ref="L4:M4"/>
    <mergeCell ref="O4:P4"/>
    <mergeCell ref="C6:C8"/>
    <mergeCell ref="D6:D8"/>
    <mergeCell ref="E6:E8"/>
    <mergeCell ref="F6:F8"/>
    <mergeCell ref="G6:G8"/>
    <mergeCell ref="H6:H8"/>
    <mergeCell ref="I6:I8"/>
    <mergeCell ref="J6:J8"/>
    <mergeCell ref="L6:L8"/>
    <mergeCell ref="M6:M8"/>
    <mergeCell ref="N6:N8"/>
    <mergeCell ref="O6:O8"/>
    <mergeCell ref="AB7:AB8"/>
    <mergeCell ref="Q6:Q8"/>
    <mergeCell ref="R6:R8"/>
    <mergeCell ref="S6:S8"/>
    <mergeCell ref="T6:T8"/>
    <mergeCell ref="U6:U8"/>
    <mergeCell ref="V6:V8"/>
    <mergeCell ref="W6:W8"/>
    <mergeCell ref="X6:X8"/>
    <mergeCell ref="Y6:Y8"/>
    <mergeCell ref="Z6:Z8"/>
    <mergeCell ref="AA6:AA8"/>
    <mergeCell ref="P6:P8"/>
    <mergeCell ref="AI7:AI8"/>
    <mergeCell ref="A9:A10"/>
    <mergeCell ref="B9:B10"/>
    <mergeCell ref="C9:C10"/>
    <mergeCell ref="D9:D10"/>
    <mergeCell ref="E9:E10"/>
    <mergeCell ref="F9:F10"/>
    <mergeCell ref="G9:G10"/>
    <mergeCell ref="H9:H10"/>
    <mergeCell ref="J9:J10"/>
    <mergeCell ref="AC7:AC8"/>
    <mergeCell ref="AD7:AD8"/>
    <mergeCell ref="AE7:AE8"/>
    <mergeCell ref="AF7:AF8"/>
    <mergeCell ref="AG7:AG8"/>
    <mergeCell ref="AH7:AH8"/>
    <mergeCell ref="A11:A12"/>
    <mergeCell ref="B11:B12"/>
    <mergeCell ref="C11:C12"/>
    <mergeCell ref="D11:D12"/>
    <mergeCell ref="E11:E12"/>
    <mergeCell ref="K9:K10"/>
    <mergeCell ref="L9:L10"/>
    <mergeCell ref="M9:M10"/>
    <mergeCell ref="O9:O10"/>
    <mergeCell ref="P9:P10"/>
    <mergeCell ref="M11:M12"/>
    <mergeCell ref="O11:O12"/>
    <mergeCell ref="P11:P12"/>
    <mergeCell ref="F11:F12"/>
    <mergeCell ref="G11:G12"/>
    <mergeCell ref="H11:H12"/>
    <mergeCell ref="J11:J12"/>
    <mergeCell ref="K11:K12"/>
    <mergeCell ref="L11:L12"/>
  </mergeCells>
  <pageMargins left="0.70866141732283472" right="0.70866141732283472" top="0.74803149606299213" bottom="0.74803149606299213" header="0.31496062992125984" footer="0.31496062992125984"/>
  <pageSetup scale="40" orientation="landscape" r:id="rId1"/>
  <drawing r:id="rId2"/>
  <legacyDrawing r:id="rId3"/>
  <extLst>
    <ext xmlns:x14="http://schemas.microsoft.com/office/spreadsheetml/2009/9/main" uri="{78C0D931-6437-407d-A8EE-F0AAD7539E65}">
      <x14:conditionalFormattings>
        <x14:conditionalFormatting xmlns:xm="http://schemas.microsoft.com/office/excel/2006/main">
          <x14:cfRule type="containsText" priority="5" operator="containsText" id="{BDF1E650-7D96-4283-8346-FAF570EE86B6}">
            <xm:f>NOT(ISERROR(SEARCH('\PLANEACIÓN 2019\RIESGOS 2019\VERSIONES FINALES RIESGOS CORRUPCION 2019\[Mapa de Riesgos Corrupcion Gestión Financiera 2019 Final.xlsx]Clasificación '!#REF!,J6)))</xm:f>
            <xm:f>'\PLANEACIÓN 2019\RIESGOS 2019\VERSIONES FINALES RIESGOS CORRUPCION 2019\[Mapa de Riesgos Corrupcion Gestión Financiera 2019 Final.xlsx]Clasificación '!#REF!</xm:f>
            <x14:dxf>
              <fill>
                <patternFill>
                  <bgColor rgb="FFFF0000"/>
                </patternFill>
              </fill>
            </x14:dxf>
          </x14:cfRule>
          <x14:cfRule type="containsText" priority="6" operator="containsText" id="{E89BBABD-2381-46CA-A3F5-1059F9F48C8D}">
            <xm:f>NOT(ISERROR(SEARCH('\PLANEACIÓN 2019\RIESGOS 2019\VERSIONES FINALES RIESGOS CORRUPCION 2019\[Mapa de Riesgos Corrupcion Gestión Financiera 2019 Final.xlsx]Clasificación '!#REF!,J6)))</xm:f>
            <xm:f>'\PLANEACIÓN 2019\RIESGOS 2019\VERSIONES FINALES RIESGOS CORRUPCION 2019\[Mapa de Riesgos Corrupcion Gestión Financiera 2019 Final.xlsx]Clasificación '!#REF!</xm:f>
            <x14:dxf>
              <fill>
                <patternFill>
                  <bgColor rgb="FFFFC000"/>
                </patternFill>
              </fill>
            </x14:dxf>
          </x14:cfRule>
          <x14:cfRule type="containsText" priority="7" operator="containsText" id="{D9DC1458-F3F3-4F9A-A2FC-C96AE9CFE8A7}">
            <xm:f>NOT(ISERROR(SEARCH('\PLANEACIÓN 2019\RIESGOS 2019\VERSIONES FINALES RIESGOS CORRUPCION 2019\[Mapa de Riesgos Corrupcion Gestión Financiera 2019 Final.xlsx]Clasificación '!#REF!,J6)))</xm:f>
            <xm:f>'\PLANEACIÓN 2019\RIESGOS 2019\VERSIONES FINALES RIESGOS CORRUPCION 2019\[Mapa de Riesgos Corrupcion Gestión Financiera 2019 Final.xlsx]Clasificación '!#REF!</xm:f>
            <x14:dxf>
              <fill>
                <patternFill>
                  <bgColor rgb="FFFFFF00"/>
                </patternFill>
              </fill>
            </x14:dxf>
          </x14:cfRule>
          <x14:cfRule type="containsText" priority="8" operator="containsText" id="{74BB8A89-F8B9-46AB-BF73-100B2FA15C39}">
            <xm:f>NOT(ISERROR(SEARCH('\PLANEACIÓN 2019\RIESGOS 2019\VERSIONES FINALES RIESGOS CORRUPCION 2019\[Mapa de Riesgos Corrupcion Gestión Financiera 2019 Final.xlsx]Clasificación '!#REF!,J6)))</xm:f>
            <xm:f>'\PLANEACIÓN 2019\RIESGOS 2019\VERSIONES FINALES RIESGOS CORRUPCION 2019\[Mapa de Riesgos Corrupcion Gestión Financiera 2019 Final.xlsx]Clasificación '!#REF!</xm:f>
            <x14:dxf>
              <fill>
                <patternFill>
                  <bgColor rgb="FF00B050"/>
                </patternFill>
              </fill>
            </x14:dxf>
          </x14:cfRule>
          <xm:sqref>J6:J7</xm:sqref>
        </x14:conditionalFormatting>
        <x14:conditionalFormatting xmlns:xm="http://schemas.microsoft.com/office/excel/2006/main">
          <x14:cfRule type="containsText" priority="1" operator="containsText" id="{CD8218EF-FB4A-4000-A21D-A75C76378E4C}">
            <xm:f>NOT(ISERROR(SEARCH('\PLANEACIÓN 2019\RIESGOS 2019\VERSIONES FINALES RIESGOS CORRUPCION 2019\[Mapa de Riesgos Corrupcion Gestión Financiera 2019 Final.xlsx]Clasificación '!#REF!,O6)))</xm:f>
            <xm:f>'\PLANEACIÓN 2019\RIESGOS 2019\VERSIONES FINALES RIESGOS CORRUPCION 2019\[Mapa de Riesgos Corrupcion Gestión Financiera 2019 Final.xlsx]Clasificación '!#REF!</xm:f>
            <x14:dxf>
              <fill>
                <patternFill>
                  <bgColor rgb="FFFF0000"/>
                </patternFill>
              </fill>
            </x14:dxf>
          </x14:cfRule>
          <x14:cfRule type="containsText" priority="2" operator="containsText" id="{57D3E85A-9EFD-47F8-8C40-DF288114FCAF}">
            <xm:f>NOT(ISERROR(SEARCH('\PLANEACIÓN 2019\RIESGOS 2019\VERSIONES FINALES RIESGOS CORRUPCION 2019\[Mapa de Riesgos Corrupcion Gestión Financiera 2019 Final.xlsx]Clasificación '!#REF!,O6)))</xm:f>
            <xm:f>'\PLANEACIÓN 2019\RIESGOS 2019\VERSIONES FINALES RIESGOS CORRUPCION 2019\[Mapa de Riesgos Corrupcion Gestión Financiera 2019 Final.xlsx]Clasificación '!#REF!</xm:f>
            <x14:dxf>
              <fill>
                <patternFill>
                  <bgColor rgb="FFFFC000"/>
                </patternFill>
              </fill>
            </x14:dxf>
          </x14:cfRule>
          <x14:cfRule type="containsText" priority="3" operator="containsText" id="{D32DAC2E-5949-4F31-A97E-11292A1E8266}">
            <xm:f>NOT(ISERROR(SEARCH('\PLANEACIÓN 2019\RIESGOS 2019\VERSIONES FINALES RIESGOS CORRUPCION 2019\[Mapa de Riesgos Corrupcion Gestión Financiera 2019 Final.xlsx]Clasificación '!#REF!,O6)))</xm:f>
            <xm:f>'\PLANEACIÓN 2019\RIESGOS 2019\VERSIONES FINALES RIESGOS CORRUPCION 2019\[Mapa de Riesgos Corrupcion Gestión Financiera 2019 Final.xlsx]Clasificación '!#REF!</xm:f>
            <x14:dxf>
              <fill>
                <patternFill>
                  <bgColor rgb="FFFFFF00"/>
                </patternFill>
              </fill>
            </x14:dxf>
          </x14:cfRule>
          <x14:cfRule type="containsText" priority="4" operator="containsText" id="{92AA91BD-AC64-4FAF-B860-063DCA2EC165}">
            <xm:f>NOT(ISERROR(SEARCH('\PLANEACIÓN 2019\RIESGOS 2019\VERSIONES FINALES RIESGOS CORRUPCION 2019\[Mapa de Riesgos Corrupcion Gestión Financiera 2019 Final.xlsx]Clasificación '!#REF!,O6)))</xm:f>
            <xm:f>'\PLANEACIÓN 2019\RIESGOS 2019\VERSIONES FINALES RIESGOS CORRUPCION 2019\[Mapa de Riesgos Corrupcion Gestión Financiera 2019 Final.xlsx]Clasificación '!#REF!</xm:f>
            <x14:dxf>
              <fill>
                <patternFill>
                  <bgColor rgb="FF00B050"/>
                </patternFill>
              </fill>
            </x14:dxf>
          </x14:cfRule>
          <xm:sqref>O6:O7</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14:formula1>
            <xm:f>[12]Hoja1!#REF!</xm:f>
          </x14:formula1>
          <xm:sqref>AD6:AD7</xm:sqref>
        </x14:dataValidation>
        <x14:dataValidation type="list" allowBlank="1" showInputMessage="1" showErrorMessage="1">
          <x14:formula1>
            <xm:f>[12]Hoja1!#REF!</xm:f>
          </x14:formula1>
          <xm:sqref>AE6:AE7</xm:sqref>
        </x14:dataValidation>
      </x14:dataValidations>
    </ext>
  </extLs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249977111117893"/>
  </sheetPr>
  <dimension ref="A1:AI6"/>
  <sheetViews>
    <sheetView view="pageBreakPreview" topLeftCell="R1" zoomScale="75" zoomScaleNormal="78" zoomScaleSheetLayoutView="75" workbookViewId="0">
      <selection activeCell="W6" sqref="W6"/>
    </sheetView>
  </sheetViews>
  <sheetFormatPr baseColWidth="10" defaultRowHeight="16.5" x14ac:dyDescent="0.3"/>
  <cols>
    <col min="1" max="1" width="6.7109375" style="1" customWidth="1"/>
    <col min="2" max="2" width="20.7109375" style="1" customWidth="1"/>
    <col min="3" max="3" width="30" style="1" customWidth="1"/>
    <col min="4" max="4" width="24.140625" style="1" customWidth="1"/>
    <col min="5" max="5" width="22.7109375" style="1" customWidth="1"/>
    <col min="6" max="6" width="33.140625" style="1" customWidth="1"/>
    <col min="7" max="7" width="11.5703125" style="1" customWidth="1"/>
    <col min="8" max="8" width="13.42578125" style="1" customWidth="1"/>
    <col min="9" max="9" width="10.28515625" style="1" hidden="1" customWidth="1"/>
    <col min="10" max="10" width="13.85546875" style="1" customWidth="1"/>
    <col min="11" max="11" width="47.85546875" style="1" customWidth="1"/>
    <col min="12" max="13" width="11.85546875" style="1" customWidth="1"/>
    <col min="14" max="14" width="11.85546875" style="1" hidden="1" customWidth="1"/>
    <col min="15" max="15" width="15" style="1" customWidth="1"/>
    <col min="16" max="16" width="11.85546875" style="1" customWidth="1"/>
    <col min="17" max="17" width="43.7109375" style="1" customWidth="1"/>
    <col min="18" max="18" width="25.140625" style="1" customWidth="1"/>
    <col min="19" max="19" width="14" style="1" customWidth="1"/>
    <col min="20" max="21" width="15.85546875" style="1" customWidth="1"/>
    <col min="22" max="22" width="45" style="1" customWidth="1"/>
    <col min="23" max="23" width="63.85546875" style="1" customWidth="1"/>
    <col min="24" max="27" width="21.42578125" style="1" customWidth="1"/>
    <col min="28" max="28" width="29.85546875" style="1" hidden="1" customWidth="1"/>
    <col min="29" max="29" width="35" style="1" hidden="1" customWidth="1"/>
    <col min="30" max="30" width="27.5703125" style="1" hidden="1" customWidth="1"/>
    <col min="31" max="31" width="18.5703125" style="1" hidden="1" customWidth="1"/>
    <col min="32" max="32" width="20.85546875" style="1" hidden="1" customWidth="1"/>
    <col min="33" max="33" width="22.28515625" style="1" hidden="1" customWidth="1"/>
    <col min="34" max="34" width="12.140625" style="1" hidden="1" customWidth="1"/>
    <col min="35" max="35" width="10.85546875" style="1" hidden="1" customWidth="1"/>
    <col min="36" max="16384" width="11.42578125" style="1"/>
  </cols>
  <sheetData>
    <row r="1" spans="1:35" ht="42.75" customHeight="1" x14ac:dyDescent="0.3">
      <c r="A1" s="135" t="s">
        <v>150</v>
      </c>
      <c r="B1" s="135"/>
      <c r="C1" s="135"/>
      <c r="D1" s="135"/>
      <c r="E1" s="135"/>
      <c r="F1" s="135"/>
      <c r="G1" s="135"/>
      <c r="H1" s="135"/>
      <c r="I1" s="135"/>
      <c r="J1" s="135"/>
      <c r="K1" s="135"/>
      <c r="L1" s="135"/>
      <c r="M1" s="135"/>
      <c r="N1" s="135"/>
      <c r="O1" s="135"/>
      <c r="P1" s="135"/>
      <c r="Q1" s="135"/>
      <c r="R1" s="135"/>
      <c r="S1" s="135"/>
      <c r="T1" s="135"/>
      <c r="U1" s="135"/>
      <c r="V1" s="135"/>
      <c r="W1" s="135"/>
      <c r="X1" s="135"/>
      <c r="Y1" s="135"/>
      <c r="Z1" s="135"/>
      <c r="AA1" s="135"/>
      <c r="AB1" s="135"/>
      <c r="AC1" s="135"/>
      <c r="AD1" s="136"/>
      <c r="AE1" s="63"/>
      <c r="AF1" s="63"/>
      <c r="AG1" s="137"/>
      <c r="AH1" s="138"/>
      <c r="AI1" s="139"/>
    </row>
    <row r="2" spans="1:35" ht="42.75" customHeight="1" x14ac:dyDescent="0.3">
      <c r="A2" s="135"/>
      <c r="B2" s="135"/>
      <c r="C2" s="135"/>
      <c r="D2" s="135"/>
      <c r="E2" s="135"/>
      <c r="F2" s="135"/>
      <c r="G2" s="135"/>
      <c r="H2" s="135"/>
      <c r="I2" s="135"/>
      <c r="J2" s="135"/>
      <c r="K2" s="135"/>
      <c r="L2" s="135"/>
      <c r="M2" s="135"/>
      <c r="N2" s="135"/>
      <c r="O2" s="135"/>
      <c r="P2" s="135"/>
      <c r="Q2" s="135"/>
      <c r="R2" s="135"/>
      <c r="S2" s="135"/>
      <c r="T2" s="135"/>
      <c r="U2" s="135"/>
      <c r="V2" s="135"/>
      <c r="W2" s="135"/>
      <c r="X2" s="135"/>
      <c r="Y2" s="135"/>
      <c r="Z2" s="135"/>
      <c r="AA2" s="135"/>
      <c r="AB2" s="135"/>
      <c r="AC2" s="135"/>
      <c r="AD2" s="136"/>
      <c r="AE2" s="64"/>
      <c r="AF2" s="64"/>
      <c r="AG2" s="140"/>
      <c r="AH2" s="141"/>
      <c r="AI2" s="142"/>
    </row>
    <row r="3" spans="1:35" ht="33.75" customHeight="1" x14ac:dyDescent="0.3">
      <c r="A3" s="143" t="s">
        <v>0</v>
      </c>
      <c r="B3" s="143"/>
      <c r="C3" s="143"/>
      <c r="D3" s="143"/>
      <c r="E3" s="143"/>
      <c r="F3" s="143"/>
      <c r="G3" s="144" t="s">
        <v>1</v>
      </c>
      <c r="H3" s="144"/>
      <c r="I3" s="144"/>
      <c r="J3" s="144"/>
      <c r="K3" s="40" t="s">
        <v>85</v>
      </c>
      <c r="L3" s="143" t="s">
        <v>2</v>
      </c>
      <c r="M3" s="143"/>
      <c r="N3" s="143"/>
      <c r="O3" s="143"/>
      <c r="P3" s="143"/>
      <c r="Q3" s="143" t="s">
        <v>3</v>
      </c>
      <c r="R3" s="143"/>
      <c r="S3" s="143"/>
      <c r="T3" s="143"/>
      <c r="U3" s="143"/>
      <c r="V3" s="145" t="s">
        <v>4</v>
      </c>
      <c r="W3" s="146"/>
      <c r="X3" s="146"/>
      <c r="Y3" s="146"/>
      <c r="Z3" s="146"/>
      <c r="AA3" s="147"/>
      <c r="AB3" s="145" t="s">
        <v>5</v>
      </c>
      <c r="AC3" s="146"/>
      <c r="AD3" s="146"/>
      <c r="AE3" s="146"/>
      <c r="AF3" s="146"/>
      <c r="AG3" s="146"/>
      <c r="AH3" s="146"/>
      <c r="AI3" s="147"/>
    </row>
    <row r="4" spans="1:35" ht="30" customHeight="1" x14ac:dyDescent="0.3">
      <c r="A4" s="143"/>
      <c r="B4" s="143"/>
      <c r="C4" s="143"/>
      <c r="D4" s="143"/>
      <c r="E4" s="143"/>
      <c r="F4" s="143"/>
      <c r="G4" s="144" t="s">
        <v>6</v>
      </c>
      <c r="H4" s="144"/>
      <c r="I4" s="144"/>
      <c r="J4" s="144"/>
      <c r="K4" s="40" t="s">
        <v>7</v>
      </c>
      <c r="L4" s="144" t="s">
        <v>8</v>
      </c>
      <c r="M4" s="144"/>
      <c r="N4" s="41"/>
      <c r="O4" s="144" t="s">
        <v>9</v>
      </c>
      <c r="P4" s="144"/>
      <c r="Q4" s="143"/>
      <c r="R4" s="143"/>
      <c r="S4" s="143"/>
      <c r="T4" s="143"/>
      <c r="U4" s="143"/>
      <c r="V4" s="148"/>
      <c r="W4" s="149"/>
      <c r="X4" s="149"/>
      <c r="Y4" s="149"/>
      <c r="Z4" s="149"/>
      <c r="AA4" s="150"/>
      <c r="AB4" s="148"/>
      <c r="AC4" s="149"/>
      <c r="AD4" s="149"/>
      <c r="AE4" s="149"/>
      <c r="AF4" s="149"/>
      <c r="AG4" s="149"/>
      <c r="AH4" s="149"/>
      <c r="AI4" s="150"/>
    </row>
    <row r="5" spans="1:35" s="42" customFormat="1" ht="96.75" customHeight="1" x14ac:dyDescent="0.3">
      <c r="A5" s="40" t="s">
        <v>10</v>
      </c>
      <c r="B5" s="40" t="s">
        <v>11</v>
      </c>
      <c r="C5" s="40" t="s">
        <v>12</v>
      </c>
      <c r="D5" s="40" t="s">
        <v>13</v>
      </c>
      <c r="E5" s="40" t="s">
        <v>14</v>
      </c>
      <c r="F5" s="40" t="s">
        <v>15</v>
      </c>
      <c r="G5" s="40" t="s">
        <v>16</v>
      </c>
      <c r="H5" s="40" t="s">
        <v>17</v>
      </c>
      <c r="I5" s="40" t="s">
        <v>18</v>
      </c>
      <c r="J5" s="40" t="s">
        <v>19</v>
      </c>
      <c r="K5" s="40" t="s">
        <v>20</v>
      </c>
      <c r="L5" s="40" t="s">
        <v>16</v>
      </c>
      <c r="M5" s="40" t="s">
        <v>17</v>
      </c>
      <c r="N5" s="40" t="s">
        <v>21</v>
      </c>
      <c r="O5" s="40" t="s">
        <v>22</v>
      </c>
      <c r="P5" s="40" t="s">
        <v>23</v>
      </c>
      <c r="Q5" s="40" t="s">
        <v>24</v>
      </c>
      <c r="R5" s="40" t="s">
        <v>25</v>
      </c>
      <c r="S5" s="40" t="s">
        <v>26</v>
      </c>
      <c r="T5" s="40" t="s">
        <v>27</v>
      </c>
      <c r="U5" s="40" t="s">
        <v>28</v>
      </c>
      <c r="V5" s="40" t="s">
        <v>29</v>
      </c>
      <c r="W5" s="40" t="s">
        <v>30</v>
      </c>
      <c r="X5" s="40" t="s">
        <v>31</v>
      </c>
      <c r="Y5" s="40" t="s">
        <v>32</v>
      </c>
      <c r="Z5" s="40" t="s">
        <v>33</v>
      </c>
      <c r="AA5" s="40" t="s">
        <v>34</v>
      </c>
      <c r="AB5" s="40" t="s">
        <v>35</v>
      </c>
      <c r="AC5" s="40" t="s">
        <v>36</v>
      </c>
      <c r="AD5" s="40" t="s">
        <v>37</v>
      </c>
      <c r="AE5" s="40" t="s">
        <v>32</v>
      </c>
      <c r="AF5" s="40" t="s">
        <v>33</v>
      </c>
      <c r="AG5" s="40" t="s">
        <v>34</v>
      </c>
      <c r="AH5" s="40" t="s">
        <v>38</v>
      </c>
      <c r="AI5" s="40" t="s">
        <v>39</v>
      </c>
    </row>
    <row r="6" spans="1:35" ht="222.75" customHeight="1" x14ac:dyDescent="0.3">
      <c r="A6" s="43">
        <v>1</v>
      </c>
      <c r="B6" s="67" t="str">
        <f>+[13]Contexto!C1</f>
        <v>EVALUACIÓN, CONTROL Y MEJORA</v>
      </c>
      <c r="C6" s="44" t="str">
        <f>+[13]Contexto!C2</f>
        <v>Evaluar la gestión de los procesos de la entidad, así como el cumplimiento de los requisitos técnicos, legales, normativos y de la organización, para el logro de las metas y objetivos institucionales con el fin de contribuir con la mejora el Sistema de Control Interno y el Sistema Integrado de Gestión</v>
      </c>
      <c r="D6" s="45" t="str">
        <f>+[13]Identificacion!D4</f>
        <v>1. Posible conflicto de intereses</v>
      </c>
      <c r="E6" s="45" t="str">
        <f>+[13]Identificacion!E4</f>
        <v>Inadecuada aplicación de los principios de integridad, parcialidad e independencia por parte de los auditores en los informes generados, para el beneficio propio o de un tercero.</v>
      </c>
      <c r="F6" s="45" t="str">
        <f>+[13]Identificacion!F4</f>
        <v>1. Perdida de credibilidad en la Entidad
2. Acciones disciplinarias, fiscales y penales por delitos contra la administración pública.</v>
      </c>
      <c r="G6" s="43">
        <f>+[13]Probabilidad!E14</f>
        <v>3</v>
      </c>
      <c r="H6" s="43">
        <f>+[13]Impacto!H38</f>
        <v>15</v>
      </c>
      <c r="I6" s="43">
        <f>+G6*H6</f>
        <v>45</v>
      </c>
      <c r="J6" s="57" t="str">
        <f>IF(AND(I6&gt;=0,I6&lt;=4),'[13]Clasificación '!$J$7,IF(Evaluación!I6&lt;=7,'[13]Clasificación '!$J$6,IF(Evaluación!I6&lt;=13,'[13]Clasificación '!$J$5,IF(Evaluación!I6&lt;=100,'[13]Clasificación '!$J$4))))</f>
        <v>EXTREMA</v>
      </c>
      <c r="K6" s="46" t="s">
        <v>356</v>
      </c>
      <c r="L6" s="43">
        <v>1</v>
      </c>
      <c r="M6" s="43">
        <v>15</v>
      </c>
      <c r="N6" s="43">
        <f>+L6*M6</f>
        <v>15</v>
      </c>
      <c r="O6" s="56" t="str">
        <f>IF(AND(N6&gt;=0,N6&lt;=4),'[13]Clasificación '!$J$7,IF(Evaluación!N6&lt;=7,'[13]Clasificación '!$J$6,IF(Evaluación!N6&lt;=14,'[13]Clasificación '!$J$5,IF(Evaluación!N6&lt;=25,'[13]Clasificación '!$J$4))))</f>
        <v>EXTREMA</v>
      </c>
      <c r="P6" s="43" t="s">
        <v>41</v>
      </c>
      <c r="Q6" s="55" t="s">
        <v>357</v>
      </c>
      <c r="R6" s="55" t="s">
        <v>358</v>
      </c>
      <c r="S6" s="48">
        <v>43495</v>
      </c>
      <c r="T6" s="49">
        <v>43814</v>
      </c>
      <c r="U6" s="49" t="s">
        <v>149</v>
      </c>
      <c r="V6" s="117" t="s">
        <v>359</v>
      </c>
      <c r="W6" s="117" t="s">
        <v>360</v>
      </c>
      <c r="X6" s="49" t="s">
        <v>354</v>
      </c>
      <c r="Y6" s="49" t="s">
        <v>353</v>
      </c>
      <c r="Z6" s="49" t="s">
        <v>355</v>
      </c>
      <c r="AA6" s="49" t="s">
        <v>355</v>
      </c>
      <c r="AB6" s="50"/>
      <c r="AC6" s="50"/>
      <c r="AD6" s="50"/>
      <c r="AE6" s="50"/>
      <c r="AF6" s="50"/>
      <c r="AG6" s="50"/>
      <c r="AH6" s="50"/>
      <c r="AI6" s="50"/>
    </row>
  </sheetData>
  <mergeCells count="11">
    <mergeCell ref="O4:P4"/>
    <mergeCell ref="A1:AD2"/>
    <mergeCell ref="AG1:AI2"/>
    <mergeCell ref="A3:F4"/>
    <mergeCell ref="G3:J3"/>
    <mergeCell ref="L3:P3"/>
    <mergeCell ref="Q3:U4"/>
    <mergeCell ref="V3:AA4"/>
    <mergeCell ref="AB3:AI4"/>
    <mergeCell ref="G4:J4"/>
    <mergeCell ref="L4:M4"/>
  </mergeCells>
  <pageMargins left="0.70866141732283472" right="0.70866141732283472" top="0.74803149606299213" bottom="0.74803149606299213" header="0.31496062992125984" footer="0.31496062992125984"/>
  <pageSetup scale="40" orientation="landscape" r:id="rId1"/>
  <drawing r:id="rId2"/>
  <legacyDrawing r:id="rId3"/>
  <extLst>
    <ext xmlns:x14="http://schemas.microsoft.com/office/spreadsheetml/2009/9/main" uri="{78C0D931-6437-407d-A8EE-F0AAD7539E65}">
      <x14:conditionalFormattings>
        <x14:conditionalFormatting xmlns:xm="http://schemas.microsoft.com/office/excel/2006/main">
          <x14:cfRule type="containsText" priority="5" operator="containsText" id="{3080A721-5054-4637-99A5-FE3B6FFDB936}">
            <xm:f>NOT(ISERROR(SEARCH('\PLANEACIÓN 2019\RIESGOS 2019\VERSIONES FINALES RIESGOS CORRUPCION 2019\[Mapa de Riesgos de Corrupcion Control Interno 2019.xlsx]Clasificación '!#REF!,J6)))</xm:f>
            <xm:f>'\PLANEACIÓN 2019\RIESGOS 2019\VERSIONES FINALES RIESGOS CORRUPCION 2019\[Mapa de Riesgos de Corrupcion Control Interno 2019.xlsx]Clasificación '!#REF!</xm:f>
            <x14:dxf>
              <fill>
                <patternFill>
                  <bgColor rgb="FFFF0000"/>
                </patternFill>
              </fill>
            </x14:dxf>
          </x14:cfRule>
          <x14:cfRule type="containsText" priority="6" operator="containsText" id="{61C54F98-B5B9-4EE5-92CA-88DEDB4A601B}">
            <xm:f>NOT(ISERROR(SEARCH('\PLANEACIÓN 2019\RIESGOS 2019\VERSIONES FINALES RIESGOS CORRUPCION 2019\[Mapa de Riesgos de Corrupcion Control Interno 2019.xlsx]Clasificación '!#REF!,J6)))</xm:f>
            <xm:f>'\PLANEACIÓN 2019\RIESGOS 2019\VERSIONES FINALES RIESGOS CORRUPCION 2019\[Mapa de Riesgos de Corrupcion Control Interno 2019.xlsx]Clasificación '!#REF!</xm:f>
            <x14:dxf>
              <fill>
                <patternFill>
                  <bgColor rgb="FFFFC000"/>
                </patternFill>
              </fill>
            </x14:dxf>
          </x14:cfRule>
          <x14:cfRule type="containsText" priority="7" operator="containsText" id="{31BBD84D-2AA7-4ABB-9914-E27677667F17}">
            <xm:f>NOT(ISERROR(SEARCH('\PLANEACIÓN 2019\RIESGOS 2019\VERSIONES FINALES RIESGOS CORRUPCION 2019\[Mapa de Riesgos de Corrupcion Control Interno 2019.xlsx]Clasificación '!#REF!,J6)))</xm:f>
            <xm:f>'\PLANEACIÓN 2019\RIESGOS 2019\VERSIONES FINALES RIESGOS CORRUPCION 2019\[Mapa de Riesgos de Corrupcion Control Interno 2019.xlsx]Clasificación '!#REF!</xm:f>
            <x14:dxf>
              <fill>
                <patternFill>
                  <bgColor rgb="FFFFFF00"/>
                </patternFill>
              </fill>
            </x14:dxf>
          </x14:cfRule>
          <x14:cfRule type="containsText" priority="8" operator="containsText" id="{70F421BE-BEDA-4F08-BE75-25A52D707B9D}">
            <xm:f>NOT(ISERROR(SEARCH('\PLANEACIÓN 2019\RIESGOS 2019\VERSIONES FINALES RIESGOS CORRUPCION 2019\[Mapa de Riesgos de Corrupcion Control Interno 2019.xlsx]Clasificación '!#REF!,J6)))</xm:f>
            <xm:f>'\PLANEACIÓN 2019\RIESGOS 2019\VERSIONES FINALES RIESGOS CORRUPCION 2019\[Mapa de Riesgos de Corrupcion Control Interno 2019.xlsx]Clasificación '!#REF!</xm:f>
            <x14:dxf>
              <fill>
                <patternFill>
                  <bgColor rgb="FF00B050"/>
                </patternFill>
              </fill>
            </x14:dxf>
          </x14:cfRule>
          <xm:sqref>J6</xm:sqref>
        </x14:conditionalFormatting>
        <x14:conditionalFormatting xmlns:xm="http://schemas.microsoft.com/office/excel/2006/main">
          <x14:cfRule type="containsText" priority="1" operator="containsText" id="{C56576B6-D308-4770-A8B1-C7C440444311}">
            <xm:f>NOT(ISERROR(SEARCH('\PLANEACIÓN 2019\RIESGOS 2019\VERSIONES FINALES RIESGOS CORRUPCION 2019\[Mapa de Riesgos de Corrupcion Control Interno 2019.xlsx]Clasificación '!#REF!,O6)))</xm:f>
            <xm:f>'\PLANEACIÓN 2019\RIESGOS 2019\VERSIONES FINALES RIESGOS CORRUPCION 2019\[Mapa de Riesgos de Corrupcion Control Interno 2019.xlsx]Clasificación '!#REF!</xm:f>
            <x14:dxf>
              <fill>
                <patternFill>
                  <bgColor rgb="FFFF0000"/>
                </patternFill>
              </fill>
            </x14:dxf>
          </x14:cfRule>
          <x14:cfRule type="containsText" priority="2" operator="containsText" id="{7D307D4B-F95C-4028-8095-9D7E2E3F015B}">
            <xm:f>NOT(ISERROR(SEARCH('\PLANEACIÓN 2019\RIESGOS 2019\VERSIONES FINALES RIESGOS CORRUPCION 2019\[Mapa de Riesgos de Corrupcion Control Interno 2019.xlsx]Clasificación '!#REF!,O6)))</xm:f>
            <xm:f>'\PLANEACIÓN 2019\RIESGOS 2019\VERSIONES FINALES RIESGOS CORRUPCION 2019\[Mapa de Riesgos de Corrupcion Control Interno 2019.xlsx]Clasificación '!#REF!</xm:f>
            <x14:dxf>
              <fill>
                <patternFill>
                  <bgColor rgb="FFFFC000"/>
                </patternFill>
              </fill>
            </x14:dxf>
          </x14:cfRule>
          <x14:cfRule type="containsText" priority="3" operator="containsText" id="{00D83616-A8BB-4593-B0AE-A2E551F322F0}">
            <xm:f>NOT(ISERROR(SEARCH('\PLANEACIÓN 2019\RIESGOS 2019\VERSIONES FINALES RIESGOS CORRUPCION 2019\[Mapa de Riesgos de Corrupcion Control Interno 2019.xlsx]Clasificación '!#REF!,O6)))</xm:f>
            <xm:f>'\PLANEACIÓN 2019\RIESGOS 2019\VERSIONES FINALES RIESGOS CORRUPCION 2019\[Mapa de Riesgos de Corrupcion Control Interno 2019.xlsx]Clasificación '!#REF!</xm:f>
            <x14:dxf>
              <fill>
                <patternFill>
                  <bgColor rgb="FFFFFF00"/>
                </patternFill>
              </fill>
            </x14:dxf>
          </x14:cfRule>
          <x14:cfRule type="containsText" priority="4" operator="containsText" id="{03E37FE1-2C16-414C-BC7D-DC684913D67A}">
            <xm:f>NOT(ISERROR(SEARCH('\PLANEACIÓN 2019\RIESGOS 2019\VERSIONES FINALES RIESGOS CORRUPCION 2019\[Mapa de Riesgos de Corrupcion Control Interno 2019.xlsx]Clasificación '!#REF!,O6)))</xm:f>
            <xm:f>'\PLANEACIÓN 2019\RIESGOS 2019\VERSIONES FINALES RIESGOS CORRUPCION 2019\[Mapa de Riesgos de Corrupcion Control Interno 2019.xlsx]Clasificación '!#REF!</xm:f>
            <x14:dxf>
              <fill>
                <patternFill>
                  <bgColor rgb="FF00B050"/>
                </patternFill>
              </fill>
            </x14:dxf>
          </x14:cfRule>
          <xm:sqref>O6</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14:formula1>
            <xm:f>[13]Hoja1!#REF!</xm:f>
          </x14:formula1>
          <xm:sqref>AD6</xm:sqref>
        </x14:dataValidation>
        <x14:dataValidation type="list" allowBlank="1" showInputMessage="1" showErrorMessage="1">
          <x14:formula1>
            <xm:f>[13]Hoja1!#REF!</xm:f>
          </x14:formula1>
          <xm:sqref>AE6</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65"/>
  <sheetViews>
    <sheetView workbookViewId="0">
      <selection activeCell="K23" sqref="K23"/>
    </sheetView>
  </sheetViews>
  <sheetFormatPr baseColWidth="10" defaultColWidth="0" defaultRowHeight="12.75" zeroHeight="1" x14ac:dyDescent="0.25"/>
  <cols>
    <col min="1" max="1" width="2.7109375" style="5" customWidth="1"/>
    <col min="2" max="2" width="12.5703125" style="5" customWidth="1"/>
    <col min="3" max="3" width="10.85546875" style="5" customWidth="1"/>
    <col min="4" max="4" width="9" style="5" bestFit="1" customWidth="1"/>
    <col min="5" max="5" width="13" style="5" bestFit="1" customWidth="1"/>
    <col min="6" max="6" width="4.140625" style="5" customWidth="1"/>
    <col min="7" max="7" width="19.5703125" style="5" customWidth="1"/>
    <col min="8" max="8" width="18.140625" style="5" customWidth="1"/>
    <col min="9" max="9" width="17.7109375" style="5" customWidth="1"/>
    <col min="10" max="11" width="16.42578125" style="5" customWidth="1"/>
    <col min="12" max="12" width="6.28515625" style="5" customWidth="1"/>
    <col min="13" max="13" width="9" style="5" bestFit="1" customWidth="1"/>
    <col min="14" max="14" width="12" style="5" bestFit="1" customWidth="1"/>
    <col min="15" max="15" width="5.28515625" style="5" customWidth="1"/>
    <col min="16" max="16" width="14" style="5" bestFit="1" customWidth="1"/>
    <col min="17" max="17" width="13.42578125" style="5" customWidth="1"/>
    <col min="18" max="18" width="13.7109375" style="5" customWidth="1"/>
    <col min="19" max="19" width="14.42578125" style="5" customWidth="1"/>
    <col min="20" max="20" width="14" style="5" bestFit="1" customWidth="1"/>
    <col min="21" max="21" width="9.7109375" style="5" customWidth="1"/>
    <col min="22" max="23" width="34.85546875" style="5" hidden="1" customWidth="1"/>
    <col min="24" max="16384" width="11.42578125" style="5" hidden="1"/>
  </cols>
  <sheetData>
    <row r="1" spans="2:20" x14ac:dyDescent="0.25"/>
    <row r="2" spans="2:20" x14ac:dyDescent="0.25"/>
    <row r="3" spans="2:20" x14ac:dyDescent="0.25"/>
    <row r="4" spans="2:20" x14ac:dyDescent="0.25"/>
    <row r="5" spans="2:20" x14ac:dyDescent="0.25"/>
    <row r="6" spans="2:20" ht="31.5" x14ac:dyDescent="0.25">
      <c r="H6" s="6" t="s">
        <v>52</v>
      </c>
      <c r="I6" s="7" t="s">
        <v>53</v>
      </c>
    </row>
    <row r="7" spans="2:20" ht="15.75" x14ac:dyDescent="0.25">
      <c r="H7" s="8" t="s">
        <v>54</v>
      </c>
      <c r="I7" s="9" t="s">
        <v>55</v>
      </c>
    </row>
    <row r="8" spans="2:20" ht="15.75" x14ac:dyDescent="0.25">
      <c r="H8" s="10" t="s">
        <v>50</v>
      </c>
      <c r="I8" s="11" t="s">
        <v>56</v>
      </c>
    </row>
    <row r="9" spans="2:20" ht="15.75" x14ac:dyDescent="0.25">
      <c r="H9" s="12" t="s">
        <v>51</v>
      </c>
      <c r="I9" s="13" t="s">
        <v>57</v>
      </c>
    </row>
    <row r="10" spans="2:20" ht="16.5" thickBot="1" x14ac:dyDescent="0.3">
      <c r="H10" s="14" t="s">
        <v>58</v>
      </c>
      <c r="I10" s="15" t="s">
        <v>59</v>
      </c>
    </row>
    <row r="11" spans="2:20" ht="13.5" thickBot="1" x14ac:dyDescent="0.3">
      <c r="H11" s="16" t="s">
        <v>60</v>
      </c>
      <c r="I11" s="17"/>
    </row>
    <row r="12" spans="2:20" x14ac:dyDescent="0.25">
      <c r="L12" s="18"/>
    </row>
    <row r="13" spans="2:20" ht="18.75" thickBot="1" x14ac:dyDescent="0.3">
      <c r="B13" s="19" t="s">
        <v>61</v>
      </c>
      <c r="C13" s="19" t="s">
        <v>62</v>
      </c>
      <c r="D13" s="20" t="s">
        <v>63</v>
      </c>
      <c r="E13" s="234" t="s">
        <v>64</v>
      </c>
      <c r="F13" s="234"/>
      <c r="G13" s="234"/>
      <c r="H13" s="234"/>
      <c r="I13" s="235"/>
      <c r="J13" s="235"/>
      <c r="K13" s="235"/>
      <c r="M13" s="20" t="s">
        <v>63</v>
      </c>
      <c r="N13" s="236" t="s">
        <v>65</v>
      </c>
      <c r="O13" s="237"/>
      <c r="P13" s="237"/>
      <c r="Q13" s="237"/>
      <c r="R13" s="237"/>
      <c r="S13" s="237"/>
      <c r="T13" s="238"/>
    </row>
    <row r="14" spans="2:20" ht="38.25" x14ac:dyDescent="0.25">
      <c r="B14" s="21">
        <v>0.5</v>
      </c>
      <c r="C14" s="21">
        <v>1</v>
      </c>
      <c r="D14" s="20">
        <v>5</v>
      </c>
      <c r="E14" s="22" t="s">
        <v>66</v>
      </c>
      <c r="F14" s="239" t="s">
        <v>67</v>
      </c>
      <c r="G14" s="23">
        <f>D14*G20</f>
        <v>5</v>
      </c>
      <c r="H14" s="23">
        <f>D14*H20</f>
        <v>10</v>
      </c>
      <c r="I14" s="24">
        <f>D14*I20</f>
        <v>15</v>
      </c>
      <c r="J14" s="25">
        <f>D14*J20</f>
        <v>20</v>
      </c>
      <c r="K14" s="26">
        <f>D14*K20</f>
        <v>25</v>
      </c>
      <c r="M14" s="20">
        <v>5</v>
      </c>
      <c r="N14" s="22" t="s">
        <v>66</v>
      </c>
      <c r="O14" s="242" t="s">
        <v>67</v>
      </c>
      <c r="P14" s="27" t="s">
        <v>68</v>
      </c>
      <c r="Q14" s="27" t="s">
        <v>68</v>
      </c>
      <c r="R14" s="28" t="s">
        <v>68</v>
      </c>
      <c r="S14" s="28" t="s">
        <v>68</v>
      </c>
      <c r="T14" s="28" t="s">
        <v>68</v>
      </c>
    </row>
    <row r="15" spans="2:20" ht="38.25" x14ac:dyDescent="0.25">
      <c r="B15" s="21">
        <v>0.3</v>
      </c>
      <c r="C15" s="21">
        <v>0.5</v>
      </c>
      <c r="D15" s="20">
        <v>4</v>
      </c>
      <c r="E15" s="22" t="s">
        <v>69</v>
      </c>
      <c r="F15" s="240"/>
      <c r="G15" s="29">
        <f>D15*G20</f>
        <v>4</v>
      </c>
      <c r="H15" s="23">
        <f>D15*H20</f>
        <v>8</v>
      </c>
      <c r="I15" s="30">
        <f>D15*I20</f>
        <v>12</v>
      </c>
      <c r="J15" s="31">
        <f>D15*J20</f>
        <v>16</v>
      </c>
      <c r="K15" s="32">
        <f>D15*K20</f>
        <v>20</v>
      </c>
      <c r="M15" s="20">
        <v>4</v>
      </c>
      <c r="N15" s="22" t="s">
        <v>69</v>
      </c>
      <c r="O15" s="243"/>
      <c r="P15" s="33" t="s">
        <v>70</v>
      </c>
      <c r="Q15" s="27" t="s">
        <v>71</v>
      </c>
      <c r="R15" s="27" t="s">
        <v>68</v>
      </c>
      <c r="S15" s="28" t="s">
        <v>68</v>
      </c>
      <c r="T15" s="28" t="s">
        <v>68</v>
      </c>
    </row>
    <row r="16" spans="2:20" ht="38.25" x14ac:dyDescent="0.25">
      <c r="B16" s="21">
        <v>0.1</v>
      </c>
      <c r="C16" s="21">
        <v>0.3</v>
      </c>
      <c r="D16" s="20">
        <v>3</v>
      </c>
      <c r="E16" s="22" t="s">
        <v>72</v>
      </c>
      <c r="F16" s="240"/>
      <c r="G16" s="34">
        <f>D16*G20</f>
        <v>3</v>
      </c>
      <c r="H16" s="35">
        <f>D16*H20</f>
        <v>6</v>
      </c>
      <c r="I16" s="30">
        <f>D16*I20</f>
        <v>9</v>
      </c>
      <c r="J16" s="31">
        <f>D16*J20</f>
        <v>12</v>
      </c>
      <c r="K16" s="32">
        <f>D16*K20</f>
        <v>15</v>
      </c>
      <c r="M16" s="20">
        <v>3</v>
      </c>
      <c r="N16" s="22" t="s">
        <v>72</v>
      </c>
      <c r="O16" s="243"/>
      <c r="P16" s="36" t="s">
        <v>70</v>
      </c>
      <c r="Q16" s="33" t="s">
        <v>70</v>
      </c>
      <c r="R16" s="27" t="s">
        <v>71</v>
      </c>
      <c r="S16" s="28" t="s">
        <v>68</v>
      </c>
      <c r="T16" s="28" t="s">
        <v>68</v>
      </c>
    </row>
    <row r="17" spans="2:20" ht="38.25" x14ac:dyDescent="0.25">
      <c r="B17" s="21">
        <v>0.03</v>
      </c>
      <c r="C17" s="21">
        <v>0.1</v>
      </c>
      <c r="D17" s="20">
        <v>2</v>
      </c>
      <c r="E17" s="22" t="s">
        <v>73</v>
      </c>
      <c r="F17" s="240"/>
      <c r="G17" s="34">
        <f>D17*G20</f>
        <v>2</v>
      </c>
      <c r="H17" s="37">
        <f>D17*H20</f>
        <v>4</v>
      </c>
      <c r="I17" s="38">
        <f>D17*I20</f>
        <v>6</v>
      </c>
      <c r="J17" s="30">
        <f>D17*J20</f>
        <v>8</v>
      </c>
      <c r="K17" s="31">
        <f>D17*K20</f>
        <v>10</v>
      </c>
      <c r="M17" s="20">
        <v>2</v>
      </c>
      <c r="N17" s="22" t="s">
        <v>73</v>
      </c>
      <c r="O17" s="243"/>
      <c r="P17" s="36" t="s">
        <v>74</v>
      </c>
      <c r="Q17" s="36" t="s">
        <v>74</v>
      </c>
      <c r="R17" s="33" t="s">
        <v>70</v>
      </c>
      <c r="S17" s="27" t="s">
        <v>71</v>
      </c>
      <c r="T17" s="28" t="s">
        <v>68</v>
      </c>
    </row>
    <row r="18" spans="2:20" ht="38.25" x14ac:dyDescent="0.25">
      <c r="B18" s="21">
        <v>0</v>
      </c>
      <c r="C18" s="21">
        <v>0.03</v>
      </c>
      <c r="D18" s="20">
        <v>1</v>
      </c>
      <c r="E18" s="22" t="s">
        <v>75</v>
      </c>
      <c r="F18" s="241"/>
      <c r="G18" s="34">
        <f>D18*G20</f>
        <v>1</v>
      </c>
      <c r="H18" s="37">
        <f>D18*H20</f>
        <v>2</v>
      </c>
      <c r="I18" s="38">
        <f>D18*I20</f>
        <v>3</v>
      </c>
      <c r="J18" s="30">
        <f>D18*J20</f>
        <v>4</v>
      </c>
      <c r="K18" s="31">
        <f>D18*K20</f>
        <v>5</v>
      </c>
      <c r="M18" s="20">
        <v>1</v>
      </c>
      <c r="N18" s="22" t="s">
        <v>75</v>
      </c>
      <c r="O18" s="244"/>
      <c r="P18" s="36" t="s">
        <v>74</v>
      </c>
      <c r="Q18" s="36" t="s">
        <v>74</v>
      </c>
      <c r="R18" s="33" t="s">
        <v>70</v>
      </c>
      <c r="S18" s="27" t="s">
        <v>71</v>
      </c>
      <c r="T18" s="28" t="s">
        <v>68</v>
      </c>
    </row>
    <row r="19" spans="2:20" ht="15.75" x14ac:dyDescent="0.25">
      <c r="C19" s="245" t="s">
        <v>76</v>
      </c>
      <c r="D19" s="246"/>
      <c r="E19" s="246"/>
      <c r="F19" s="247"/>
      <c r="G19" s="22" t="s">
        <v>77</v>
      </c>
      <c r="H19" s="22" t="s">
        <v>78</v>
      </c>
      <c r="I19" s="22" t="s">
        <v>79</v>
      </c>
      <c r="J19" s="22" t="s">
        <v>80</v>
      </c>
      <c r="K19" s="22" t="s">
        <v>81</v>
      </c>
      <c r="P19" s="22" t="s">
        <v>77</v>
      </c>
      <c r="Q19" s="22" t="s">
        <v>78</v>
      </c>
      <c r="R19" s="22" t="s">
        <v>79</v>
      </c>
      <c r="S19" s="22" t="s">
        <v>80</v>
      </c>
      <c r="T19" s="22" t="s">
        <v>81</v>
      </c>
    </row>
    <row r="20" spans="2:20" ht="18" x14ac:dyDescent="0.25">
      <c r="C20" s="20"/>
      <c r="D20" s="231" t="s">
        <v>63</v>
      </c>
      <c r="E20" s="232"/>
      <c r="F20" s="233"/>
      <c r="G20" s="20">
        <v>1</v>
      </c>
      <c r="H20" s="20">
        <v>2</v>
      </c>
      <c r="I20" s="20">
        <v>3</v>
      </c>
      <c r="J20" s="20">
        <v>4</v>
      </c>
      <c r="K20" s="20">
        <v>5</v>
      </c>
      <c r="P20" s="20">
        <v>1</v>
      </c>
      <c r="Q20" s="20">
        <v>2</v>
      </c>
      <c r="R20" s="20">
        <v>3</v>
      </c>
      <c r="S20" s="20">
        <v>4</v>
      </c>
      <c r="T20" s="20">
        <v>5</v>
      </c>
    </row>
    <row r="21" spans="2:20" x14ac:dyDescent="0.25"/>
    <row r="22" spans="2:20" x14ac:dyDescent="0.25"/>
    <row r="23" spans="2:20" x14ac:dyDescent="0.25"/>
    <row r="24" spans="2:20" x14ac:dyDescent="0.25"/>
    <row r="25" spans="2:20" x14ac:dyDescent="0.25"/>
    <row r="26" spans="2:20" x14ac:dyDescent="0.25"/>
    <row r="27" spans="2:20" x14ac:dyDescent="0.25"/>
    <row r="28" spans="2:20" x14ac:dyDescent="0.25"/>
    <row r="29" spans="2:20" x14ac:dyDescent="0.25"/>
    <row r="30" spans="2:20" x14ac:dyDescent="0.25"/>
    <row r="31" spans="2:20" x14ac:dyDescent="0.25"/>
    <row r="32" spans="2:20" x14ac:dyDescent="0.25"/>
    <row r="33" spans="2:2" x14ac:dyDescent="0.25"/>
    <row r="34" spans="2:2" x14ac:dyDescent="0.25"/>
    <row r="35" spans="2:2" x14ac:dyDescent="0.25"/>
    <row r="36" spans="2:2" x14ac:dyDescent="0.25">
      <c r="B36" s="5" t="s">
        <v>82</v>
      </c>
    </row>
    <row r="37" spans="2:2" x14ac:dyDescent="0.25">
      <c r="B37" s="5" t="s">
        <v>83</v>
      </c>
    </row>
    <row r="38" spans="2:2" x14ac:dyDescent="0.25">
      <c r="B38" s="5" t="s">
        <v>41</v>
      </c>
    </row>
    <row r="39" spans="2:2" x14ac:dyDescent="0.25">
      <c r="B39" s="5" t="s">
        <v>84</v>
      </c>
    </row>
    <row r="40" spans="2:2" x14ac:dyDescent="0.25"/>
    <row r="41" spans="2:2" x14ac:dyDescent="0.25"/>
    <row r="42" spans="2:2" x14ac:dyDescent="0.25"/>
    <row r="43" spans="2:2" x14ac:dyDescent="0.25"/>
    <row r="44" spans="2:2" x14ac:dyDescent="0.25"/>
    <row r="45" spans="2:2" x14ac:dyDescent="0.25"/>
    <row r="46" spans="2:2" x14ac:dyDescent="0.25"/>
    <row r="47" spans="2:2" x14ac:dyDescent="0.25"/>
    <row r="48" spans="2:2" x14ac:dyDescent="0.25"/>
    <row r="49" x14ac:dyDescent="0.25"/>
    <row r="50" x14ac:dyDescent="0.25"/>
    <row r="51" x14ac:dyDescent="0.25"/>
    <row r="52" x14ac:dyDescent="0.25"/>
    <row r="53" x14ac:dyDescent="0.25"/>
    <row r="54" x14ac:dyDescent="0.25"/>
    <row r="55" x14ac:dyDescent="0.25"/>
    <row r="56" x14ac:dyDescent="0.25"/>
    <row r="57" x14ac:dyDescent="0.25"/>
    <row r="58" x14ac:dyDescent="0.25"/>
    <row r="59" x14ac:dyDescent="0.25"/>
    <row r="60" x14ac:dyDescent="0.25"/>
    <row r="61" x14ac:dyDescent="0.25"/>
    <row r="62" x14ac:dyDescent="0.25"/>
    <row r="63" x14ac:dyDescent="0.25"/>
    <row r="64" x14ac:dyDescent="0.25"/>
    <row r="65" x14ac:dyDescent="0.25"/>
  </sheetData>
  <mergeCells count="6">
    <mergeCell ref="D20:F20"/>
    <mergeCell ref="E13:K13"/>
    <mergeCell ref="N13:T13"/>
    <mergeCell ref="F14:F18"/>
    <mergeCell ref="O14:O18"/>
    <mergeCell ref="C19:F19"/>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8</vt:i4>
      </vt:variant>
    </vt:vector>
  </HeadingPairs>
  <TitlesOfParts>
    <vt:vector size="23" baseType="lpstr">
      <vt:lpstr>Portada</vt:lpstr>
      <vt:lpstr>Delimitación</vt:lpstr>
      <vt:lpstr>Inversion </vt:lpstr>
      <vt:lpstr>Generación T</vt:lpstr>
      <vt:lpstr>Información M</vt:lpstr>
      <vt:lpstr>Seguimiento</vt:lpstr>
      <vt:lpstr>Adquisicion ByS</vt:lpstr>
      <vt:lpstr>Documental</vt:lpstr>
      <vt:lpstr>Adm Bienes</vt:lpstr>
      <vt:lpstr>Talento Humano</vt:lpstr>
      <vt:lpstr>Juridica</vt:lpstr>
      <vt:lpstr>Tecnologia</vt:lpstr>
      <vt:lpstr>Financiera</vt:lpstr>
      <vt:lpstr>Evaluación</vt:lpstr>
      <vt:lpstr>Clasificación del Riesgo</vt:lpstr>
      <vt:lpstr>'Adm Bienes'!Área_de_impresión</vt:lpstr>
      <vt:lpstr>'Adquisicion ByS'!Área_de_impresión</vt:lpstr>
      <vt:lpstr>Financiera!Área_de_impresión</vt:lpstr>
      <vt:lpstr>'Información M'!Área_de_impresión</vt:lpstr>
      <vt:lpstr>Juridica!Área_de_impresión</vt:lpstr>
      <vt:lpstr>Seguimiento!Área_de_impresión</vt:lpstr>
      <vt:lpstr>'Talento Humano'!Área_de_impresión</vt:lpstr>
      <vt:lpstr>Tecnologia!Área_de_impresión</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Yesnith Suarez Ariza</dc:creator>
  <cp:lastModifiedBy>Ericsson Rafael Ricardo Moreno</cp:lastModifiedBy>
  <dcterms:created xsi:type="dcterms:W3CDTF">2019-01-31T18:48:31Z</dcterms:created>
  <dcterms:modified xsi:type="dcterms:W3CDTF">2019-09-26T14:32:17Z</dcterms:modified>
</cp:coreProperties>
</file>